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C:\Users\KellyLloyd\Documents\02-WBDG\VA Criteria\Standard Details\02-2023\"/>
    </mc:Choice>
  </mc:AlternateContent>
  <xr:revisionPtr revIDLastSave="0" documentId="8_{190A5FFF-F39F-4265-939A-7383E3106C26}" xr6:coauthVersionLast="36" xr6:coauthVersionMax="36" xr10:uidLastSave="{00000000-0000-0000-0000-000000000000}"/>
  <bookViews>
    <workbookView xWindow="0" yWindow="0" windowWidth="23040" windowHeight="7620" tabRatio="693" xr2:uid="{00000000-000D-0000-FFFF-FFFF00000000}"/>
  </bookViews>
  <sheets>
    <sheet name="UPDATES" sheetId="113" r:id="rId1"/>
    <sheet name="TABLE OF CONTENTS " sheetId="96" r:id="rId2"/>
    <sheet name="EQUIPMENT SCHEDULE INSTRUCTIONS" sheetId="112" r:id="rId3"/>
    <sheet name="ABBREVIATIONS" sheetId="136" r:id="rId4"/>
    <sheet name="COLUMN GUIDE" sheetId="115" r:id="rId5"/>
    <sheet name="METRIC" sheetId="98" r:id="rId6"/>
    <sheet name="SS114121-01" sheetId="1" r:id="rId7"/>
    <sheet name="SS114121-02" sheetId="2" r:id="rId8"/>
    <sheet name="SS114121-03" sheetId="56" r:id="rId9"/>
    <sheet name="SS115313-01" sheetId="62" r:id="rId10"/>
    <sheet name="SS115353-01" sheetId="84" r:id="rId11"/>
    <sheet name="SS230511-01" sheetId="4" r:id="rId12"/>
    <sheet name="SS230541-01" sheetId="9" r:id="rId13"/>
    <sheet name="SS230911-01" sheetId="150" r:id="rId14"/>
    <sheet name="SS230911-02" sheetId="151" r:id="rId15"/>
    <sheet name="SS230911-03" sheetId="152" r:id="rId16"/>
    <sheet name="SS230923-01" sheetId="51" r:id="rId17"/>
    <sheet name="SS230923-02" sheetId="52" r:id="rId18"/>
    <sheet name="SS230923-03" sheetId="53" r:id="rId19"/>
    <sheet name="SS232111-01" sheetId="153" r:id="rId20"/>
    <sheet name="SS232111-02" sheetId="154" r:id="rId21"/>
    <sheet name="SS232111-03" sheetId="155" r:id="rId22"/>
    <sheet name="SS232111-04" sheetId="156" r:id="rId23"/>
    <sheet name="SS232113-01" sheetId="157" r:id="rId24"/>
    <sheet name="SS232113-02" sheetId="158" r:id="rId25"/>
    <sheet name="SS232113-03" sheetId="159" r:id="rId26"/>
    <sheet name="SS232113-04" sheetId="160" r:id="rId27"/>
    <sheet name="SS232123-01" sheetId="146" r:id="rId28"/>
    <sheet name="SS232213-01" sheetId="161" r:id="rId29"/>
    <sheet name="SS232213-02" sheetId="162" r:id="rId30"/>
    <sheet name="SS232213-03" sheetId="163" r:id="rId31"/>
    <sheet name="SS232213-04" sheetId="164" r:id="rId32"/>
    <sheet name="SS232213-05" sheetId="165" r:id="rId33"/>
    <sheet name="SS232223-01" sheetId="166" r:id="rId34"/>
    <sheet name="SS232223-PRESS POWERED PUMP" sheetId="167" r:id="rId35"/>
    <sheet name="SS232500-01" sheetId="16" r:id="rId36"/>
    <sheet name="SS232500-02" sheetId="93" r:id="rId37"/>
    <sheet name="SS233100-01" sheetId="48" r:id="rId38"/>
    <sheet name="SS233100-02" sheetId="49" r:id="rId39"/>
    <sheet name="SS233100-03" sheetId="85" r:id="rId40"/>
    <sheet name="SS233400-01" sheetId="44" r:id="rId41"/>
    <sheet name="SS233600-01" sheetId="23" r:id="rId42"/>
    <sheet name="SS233600-02" sheetId="79" r:id="rId43"/>
    <sheet name="SS233600-03" sheetId="24" r:id="rId44"/>
    <sheet name="SS233700-01" sheetId="90" r:id="rId45"/>
    <sheet name="SS233700-02" sheetId="88" r:id="rId46"/>
    <sheet name="SS233700-03" sheetId="92" r:id="rId47"/>
    <sheet name="SS233700-04" sheetId="145" r:id="rId48"/>
    <sheet name="SS234000-01" sheetId="50" r:id="rId49"/>
    <sheet name="SS235011-01" sheetId="168" r:id="rId50"/>
    <sheet name="SS235011-02" sheetId="169" r:id="rId51"/>
    <sheet name="SS235011-03" sheetId="170" r:id="rId52"/>
    <sheet name="SS235011-04" sheetId="171" r:id="rId53"/>
    <sheet name="SS235011-05" sheetId="172" r:id="rId54"/>
    <sheet name="SS235011-06" sheetId="173" r:id="rId55"/>
    <sheet name="SS235011-07" sheetId="174" r:id="rId56"/>
    <sheet name="SS235011-08" sheetId="175" r:id="rId57"/>
    <sheet name="SS235011-09" sheetId="176" r:id="rId58"/>
    <sheet name="SS235011-10" sheetId="177" r:id="rId59"/>
    <sheet name="SS235011-11" sheetId="178" r:id="rId60"/>
    <sheet name="SS235011-12" sheetId="179" r:id="rId61"/>
    <sheet name="SS235011-13" sheetId="180" r:id="rId62"/>
    <sheet name="SS235225-01" sheetId="181" r:id="rId63"/>
    <sheet name="SS235233-01" sheetId="182" r:id="rId64"/>
    <sheet name="SS235239-01" sheetId="183" r:id="rId65"/>
    <sheet name="SS235239-02" sheetId="184" r:id="rId66"/>
    <sheet name="SS236400-01" sheetId="10" r:id="rId67"/>
    <sheet name="SS236400-02" sheetId="74" r:id="rId68"/>
    <sheet name="SS236400-03" sheetId="73" r:id="rId69"/>
    <sheet name="SS236400-04" sheetId="14" r:id="rId70"/>
    <sheet name="SS236500-01" sheetId="18" r:id="rId71"/>
    <sheet name="SS237200-01" sheetId="42" r:id="rId72"/>
    <sheet name="SS237200-02" sheetId="43" r:id="rId73"/>
    <sheet name="SS237300-01" sheetId="38" r:id="rId74"/>
    <sheet name="SS237300-02" sheetId="36" r:id="rId75"/>
    <sheet name="SS237300-03" sheetId="13" r:id="rId76"/>
    <sheet name="SS237300-04" sheetId="75" r:id="rId77"/>
    <sheet name="SS238100-01" sheetId="60" r:id="rId78"/>
    <sheet name="SS238100-02" sheetId="39" r:id="rId79"/>
    <sheet name="SS238100-03" sheetId="137" r:id="rId80"/>
    <sheet name="SS238100-04" sheetId="140" r:id="rId81"/>
    <sheet name="SS238100-05" sheetId="143" r:id="rId82"/>
    <sheet name="SS238100-06" sheetId="144" r:id="rId83"/>
    <sheet name="SS238146-01" sheetId="40" r:id="rId84"/>
    <sheet name="SS238200-01" sheetId="26" r:id="rId85"/>
    <sheet name="SS238200-02" sheetId="27" r:id="rId86"/>
    <sheet name="SS238200-03" sheetId="32" r:id="rId87"/>
    <sheet name="SS238200-04" sheetId="45" r:id="rId88"/>
    <sheet name="SS238200-05" sheetId="185" r:id="rId89"/>
    <sheet name="SS238200-06" sheetId="25" r:id="rId90"/>
    <sheet name="SS238200-07" sheetId="147" r:id="rId91"/>
    <sheet name="SS238200-08" sheetId="37" r:id="rId92"/>
    <sheet name="SS238200-09" sheetId="31" r:id="rId93"/>
    <sheet name="SS238200-10" sheetId="30" r:id="rId94"/>
    <sheet name="SS238216-01" sheetId="33" r:id="rId95"/>
    <sheet name="SS238216-02" sheetId="34" r:id="rId96"/>
    <sheet name="SS238216-03" sheetId="186" r:id="rId97"/>
    <sheet name="SS238216-04" sheetId="35" r:id="rId98"/>
    <sheet name="SS238216-05" sheetId="41" r:id="rId99"/>
  </sheets>
  <definedNames>
    <definedName name="AirDevSched" localSheetId="3">#REF!</definedName>
    <definedName name="AirDevSched" localSheetId="13">#REF!</definedName>
    <definedName name="AirDevSched" localSheetId="14">#REF!</definedName>
    <definedName name="AirDevSched" localSheetId="15">#REF!</definedName>
    <definedName name="AirDevSched" localSheetId="19">#REF!</definedName>
    <definedName name="AirDevSched" localSheetId="20">#REF!</definedName>
    <definedName name="AirDevSched" localSheetId="21">#REF!</definedName>
    <definedName name="AirDevSched" localSheetId="22">#REF!</definedName>
    <definedName name="AirDevSched" localSheetId="62">#REF!</definedName>
    <definedName name="AirDevSched" localSheetId="63">#REF!</definedName>
    <definedName name="AirDevSched" localSheetId="88">#REF!</definedName>
    <definedName name="AirDevSched" localSheetId="96">#REF!</definedName>
    <definedName name="AirDevSched">'SS233700-01'!$H$6</definedName>
    <definedName name="AirDevSchedLin" localSheetId="3">#REF!</definedName>
    <definedName name="AirDevSchedLin" localSheetId="13">#REF!</definedName>
    <definedName name="AirDevSchedLin" localSheetId="14">#REF!</definedName>
    <definedName name="AirDevSchedLin" localSheetId="15">#REF!</definedName>
    <definedName name="AirDevSchedLin" localSheetId="19">#REF!</definedName>
    <definedName name="AirDevSchedLin" localSheetId="20">#REF!</definedName>
    <definedName name="AirDevSchedLin" localSheetId="21">#REF!</definedName>
    <definedName name="AirDevSchedLin" localSheetId="22">#REF!</definedName>
    <definedName name="AirDevSchedLin" localSheetId="62">#REF!</definedName>
    <definedName name="AirDevSchedLin" localSheetId="63">#REF!</definedName>
    <definedName name="AirDevSchedLin" localSheetId="88">#REF!</definedName>
    <definedName name="AirDevSchedLin" localSheetId="96">#REF!</definedName>
    <definedName name="AirDevSchedLin">'SS233700-02'!$K$6</definedName>
    <definedName name="AirDevSchedRtn" localSheetId="3">#REF!</definedName>
    <definedName name="AirDevSchedRtn" localSheetId="13">#REF!</definedName>
    <definedName name="AirDevSchedRtn" localSheetId="14">#REF!</definedName>
    <definedName name="AirDevSchedRtn" localSheetId="15">#REF!</definedName>
    <definedName name="AirDevSchedRtn" localSheetId="19">#REF!</definedName>
    <definedName name="AirDevSchedRtn" localSheetId="20">#REF!</definedName>
    <definedName name="AirDevSchedRtn" localSheetId="21">#REF!</definedName>
    <definedName name="AirDevSchedRtn" localSheetId="22">#REF!</definedName>
    <definedName name="AirDevSchedRtn" localSheetId="62">#REF!</definedName>
    <definedName name="AirDevSchedRtn" localSheetId="63">#REF!</definedName>
    <definedName name="AirDevSchedRtn" localSheetId="88">#REF!</definedName>
    <definedName name="AirDevSchedRtn" localSheetId="96">#REF!</definedName>
    <definedName name="AirDevSchedRtn">'SS233700-03'!$H$25</definedName>
    <definedName name="AirDevSchedSupp" localSheetId="3">#REF!</definedName>
    <definedName name="AirDevSchedSupp" localSheetId="13">#REF!</definedName>
    <definedName name="AirDevSchedSupp" localSheetId="14">#REF!</definedName>
    <definedName name="AirDevSchedSupp" localSheetId="15">#REF!</definedName>
    <definedName name="AirDevSchedSupp" localSheetId="19">#REF!</definedName>
    <definedName name="AirDevSchedSupp" localSheetId="20">#REF!</definedName>
    <definedName name="AirDevSchedSupp" localSheetId="21">#REF!</definedName>
    <definedName name="AirDevSchedSupp" localSheetId="22">#REF!</definedName>
    <definedName name="AirDevSchedSupp" localSheetId="62">#REF!</definedName>
    <definedName name="AirDevSchedSupp" localSheetId="63">#REF!</definedName>
    <definedName name="AirDevSchedSupp" localSheetId="88">#REF!</definedName>
    <definedName name="AirDevSchedSupp" localSheetId="96">#REF!</definedName>
    <definedName name="AirDevSchedSupp">'SS233700-01'!$H$6</definedName>
    <definedName name="AirFlowMeasDevSched" localSheetId="3">#REF!</definedName>
    <definedName name="AirFlowMeasDevSched" localSheetId="13">#REF!</definedName>
    <definedName name="AirFlowMeasDevSched" localSheetId="14">#REF!</definedName>
    <definedName name="AirFlowMeasDevSched" localSheetId="15">#REF!</definedName>
    <definedName name="AirFlowMeasDevSched" localSheetId="19">#REF!</definedName>
    <definedName name="AirFlowMeasDevSched" localSheetId="20">#REF!</definedName>
    <definedName name="AirFlowMeasDevSched" localSheetId="21">#REF!</definedName>
    <definedName name="AirFlowMeasDevSched" localSheetId="22">#REF!</definedName>
    <definedName name="AirFlowMeasDevSched" localSheetId="47">#REF!</definedName>
    <definedName name="AirFlowMeasDevSched" localSheetId="62">#REF!</definedName>
    <definedName name="AirFlowMeasDevSched" localSheetId="63">#REF!</definedName>
    <definedName name="AirFlowMeasDevSched" localSheetId="88">#REF!</definedName>
    <definedName name="AirFlowMeasDevSched" localSheetId="96">#REF!</definedName>
    <definedName name="AirFlowMeasDevSched">'SS230923-01'!$A$1</definedName>
    <definedName name="BPAirCompressor" localSheetId="3">#REF!</definedName>
    <definedName name="BPAirCompressor" localSheetId="13">#REF!</definedName>
    <definedName name="BPAirCompressor" localSheetId="14">#REF!</definedName>
    <definedName name="BPAirCompressor" localSheetId="15">#REF!</definedName>
    <definedName name="BPAirCompressor" localSheetId="19">#REF!</definedName>
    <definedName name="BPAirCompressor" localSheetId="20">#REF!</definedName>
    <definedName name="BPAirCompressor" localSheetId="21">#REF!</definedName>
    <definedName name="BPAirCompressor" localSheetId="22">#REF!</definedName>
    <definedName name="BPAirCompressor" localSheetId="47">#REF!</definedName>
    <definedName name="BPAirCompressor">#REF!</definedName>
    <definedName name="BPBlowoffTank" localSheetId="3">#REF!</definedName>
    <definedName name="BPBlowoffTank" localSheetId="13">#REF!</definedName>
    <definedName name="BPBlowoffTank" localSheetId="14">#REF!</definedName>
    <definedName name="BPBlowoffTank" localSheetId="15">#REF!</definedName>
    <definedName name="BPBlowoffTank" localSheetId="19">#REF!</definedName>
    <definedName name="BPBlowoffTank" localSheetId="20">#REF!</definedName>
    <definedName name="BPBlowoffTank" localSheetId="21">#REF!</definedName>
    <definedName name="BPBlowoffTank" localSheetId="22">#REF!</definedName>
    <definedName name="BPBlowoffTank" localSheetId="47">#REF!</definedName>
    <definedName name="BPBlowoffTank">#REF!</definedName>
    <definedName name="BPBoilerDeAerator" localSheetId="3">#REF!</definedName>
    <definedName name="BPBoilerDeAerator" localSheetId="13">#REF!</definedName>
    <definedName name="BPBoilerDeAerator" localSheetId="14">#REF!</definedName>
    <definedName name="BPBoilerDeAerator" localSheetId="15">#REF!</definedName>
    <definedName name="BPBoilerDeAerator" localSheetId="19">#REF!</definedName>
    <definedName name="BPBoilerDeAerator" localSheetId="20">#REF!</definedName>
    <definedName name="BPBoilerDeAerator" localSheetId="21">#REF!</definedName>
    <definedName name="BPBoilerDeAerator" localSheetId="22">#REF!</definedName>
    <definedName name="BPBoilerDeAerator" localSheetId="47">#REF!</definedName>
    <definedName name="BPBoilerDeAerator">#REF!</definedName>
    <definedName name="BPCompAirDryer" localSheetId="3">#REF!</definedName>
    <definedName name="BPCompAirDryer" localSheetId="13">#REF!</definedName>
    <definedName name="BPCompAirDryer" localSheetId="14">#REF!</definedName>
    <definedName name="BPCompAirDryer" localSheetId="15">#REF!</definedName>
    <definedName name="BPCompAirDryer" localSheetId="19">#REF!</definedName>
    <definedName name="BPCompAirDryer" localSheetId="20">#REF!</definedName>
    <definedName name="BPCompAirDryer" localSheetId="21">#REF!</definedName>
    <definedName name="BPCompAirDryer" localSheetId="22">#REF!</definedName>
    <definedName name="BPCompAirDryer" localSheetId="47">#REF!</definedName>
    <definedName name="BPCompAirDryer">#REF!</definedName>
    <definedName name="BPCondStorTank" localSheetId="3">#REF!</definedName>
    <definedName name="BPCondStorTank" localSheetId="13">#REF!</definedName>
    <definedName name="BPCondStorTank" localSheetId="14">#REF!</definedName>
    <definedName name="BPCondStorTank" localSheetId="15">#REF!</definedName>
    <definedName name="BPCondStorTank" localSheetId="19">#REF!</definedName>
    <definedName name="BPCondStorTank" localSheetId="20">#REF!</definedName>
    <definedName name="BPCondStorTank" localSheetId="21">#REF!</definedName>
    <definedName name="BPCondStorTank" localSheetId="22">#REF!</definedName>
    <definedName name="BPCondStorTank" localSheetId="47">#REF!</definedName>
    <definedName name="BPCondStorTank">#REF!</definedName>
    <definedName name="BPContBlowdownHeatX" localSheetId="3">#REF!</definedName>
    <definedName name="BPContBlowdownHeatX" localSheetId="13">#REF!</definedName>
    <definedName name="BPContBlowdownHeatX" localSheetId="14">#REF!</definedName>
    <definedName name="BPContBlowdownHeatX" localSheetId="15">#REF!</definedName>
    <definedName name="BPContBlowdownHeatX" localSheetId="19">#REF!</definedName>
    <definedName name="BPContBlowdownHeatX" localSheetId="20">#REF!</definedName>
    <definedName name="BPContBlowdownHeatX" localSheetId="21">#REF!</definedName>
    <definedName name="BPContBlowdownHeatX" localSheetId="22">#REF!</definedName>
    <definedName name="BPContBlowdownHeatX" localSheetId="47">#REF!</definedName>
    <definedName name="BPContBlowdownHeatX">#REF!</definedName>
    <definedName name="BPEconomizer" localSheetId="3">#REF!</definedName>
    <definedName name="BPEconomizer" localSheetId="13">#REF!</definedName>
    <definedName name="BPEconomizer" localSheetId="14">#REF!</definedName>
    <definedName name="BPEconomizer" localSheetId="15">#REF!</definedName>
    <definedName name="BPEconomizer" localSheetId="19">#REF!</definedName>
    <definedName name="BPEconomizer" localSheetId="20">#REF!</definedName>
    <definedName name="BPEconomizer" localSheetId="21">#REF!</definedName>
    <definedName name="BPEconomizer" localSheetId="22">#REF!</definedName>
    <definedName name="BPEconomizer" localSheetId="47">#REF!</definedName>
    <definedName name="BPEconomizer">#REF!</definedName>
    <definedName name="BPEmerGasShtffValv" localSheetId="3">#REF!</definedName>
    <definedName name="BPEmerGasShtffValv" localSheetId="13">#REF!</definedName>
    <definedName name="BPEmerGasShtffValv" localSheetId="14">#REF!</definedName>
    <definedName name="BPEmerGasShtffValv" localSheetId="15">#REF!</definedName>
    <definedName name="BPEmerGasShtffValv" localSheetId="19">#REF!</definedName>
    <definedName name="BPEmerGasShtffValv" localSheetId="20">#REF!</definedName>
    <definedName name="BPEmerGasShtffValv" localSheetId="21">#REF!</definedName>
    <definedName name="BPEmerGasShtffValv" localSheetId="22">#REF!</definedName>
    <definedName name="BPEmerGasShtffValv" localSheetId="47">#REF!</definedName>
    <definedName name="BPEmerGasShtffValv">#REF!</definedName>
    <definedName name="BPFuelOilTanks" localSheetId="3">#REF!</definedName>
    <definedName name="BPFuelOilTanks" localSheetId="13">#REF!</definedName>
    <definedName name="BPFuelOilTanks" localSheetId="14">#REF!</definedName>
    <definedName name="BPFuelOilTanks" localSheetId="15">#REF!</definedName>
    <definedName name="BPFuelOilTanks" localSheetId="19">#REF!</definedName>
    <definedName name="BPFuelOilTanks" localSheetId="20">#REF!</definedName>
    <definedName name="BPFuelOilTanks" localSheetId="21">#REF!</definedName>
    <definedName name="BPFuelOilTanks" localSheetId="22">#REF!</definedName>
    <definedName name="BPFuelOilTanks" localSheetId="47">#REF!</definedName>
    <definedName name="BPFuelOilTanks">#REF!</definedName>
    <definedName name="BPSteamVentSilncr" localSheetId="3">#REF!</definedName>
    <definedName name="BPSteamVentSilncr" localSheetId="13">#REF!</definedName>
    <definedName name="BPSteamVentSilncr" localSheetId="14">#REF!</definedName>
    <definedName name="BPSteamVentSilncr" localSheetId="15">#REF!</definedName>
    <definedName name="BPSteamVentSilncr" localSheetId="19">#REF!</definedName>
    <definedName name="BPSteamVentSilncr" localSheetId="20">#REF!</definedName>
    <definedName name="BPSteamVentSilncr" localSheetId="21">#REF!</definedName>
    <definedName name="BPSteamVentSilncr" localSheetId="22">#REF!</definedName>
    <definedName name="BPSteamVentSilncr" localSheetId="47">#REF!</definedName>
    <definedName name="BPSteamVentSilncr">#REF!</definedName>
    <definedName name="ColumnGuide" localSheetId="3">#REF!</definedName>
    <definedName name="ColumnGuide" localSheetId="13">#REF!</definedName>
    <definedName name="ColumnGuide" localSheetId="14">#REF!</definedName>
    <definedName name="ColumnGuide" localSheetId="15">#REF!</definedName>
    <definedName name="ColumnGuide" localSheetId="19">#REF!</definedName>
    <definedName name="ColumnGuide" localSheetId="20">#REF!</definedName>
    <definedName name="ColumnGuide" localSheetId="21">#REF!</definedName>
    <definedName name="ColumnGuide" localSheetId="22">#REF!</definedName>
    <definedName name="ColumnGuide" localSheetId="47">#REF!</definedName>
    <definedName name="ColumnGuide">'COLUMN GUIDE'!$A$1</definedName>
    <definedName name="FireTubeSteamBoiler" localSheetId="3">#REF!</definedName>
    <definedName name="FireTubeSteamBoiler" localSheetId="27">#REF!</definedName>
    <definedName name="FireTubeSteamBoiler" localSheetId="30">#REF!</definedName>
    <definedName name="FireTubeSteamBoiler" localSheetId="31">#REF!</definedName>
    <definedName name="FireTubeSteamBoiler" localSheetId="34">#REF!</definedName>
    <definedName name="FireTubeSteamBoiler" localSheetId="47">#REF!</definedName>
    <definedName name="FireTubeSteamBoiler" localSheetId="79">#REF!</definedName>
    <definedName name="FireTubeSteamBoiler" localSheetId="80">#REF!</definedName>
    <definedName name="FireTubeSteamBoiler" localSheetId="81">#REF!</definedName>
    <definedName name="FireTubeSteamBoiler" localSheetId="82">#REF!</definedName>
    <definedName name="FireTubeSteamBoiler" localSheetId="90">#REF!</definedName>
    <definedName name="FireTubeSteamBoiler">#REF!</definedName>
    <definedName name="FireTubeStmBlr" localSheetId="3">#REF!</definedName>
    <definedName name="FireTubeStmBlr" localSheetId="13">#REF!</definedName>
    <definedName name="FireTubeStmBlr" localSheetId="14">#REF!</definedName>
    <definedName name="FireTubeStmBlr" localSheetId="15">#REF!</definedName>
    <definedName name="FireTubeStmBlr" localSheetId="19">#REF!</definedName>
    <definedName name="FireTubeStmBlr" localSheetId="20">#REF!</definedName>
    <definedName name="FireTubeStmBlr" localSheetId="21">#REF!</definedName>
    <definedName name="FireTubeStmBlr" localSheetId="22">#REF!</definedName>
    <definedName name="FireTubeStmBlr" localSheetId="47">#REF!</definedName>
    <definedName name="FireTubeStmBlr" localSheetId="62">#REF!</definedName>
    <definedName name="FireTubeStmBlr" localSheetId="63">#REF!</definedName>
    <definedName name="FireTubeStmBlr">#REF!</definedName>
    <definedName name="HtWtrHtgBoilSched" localSheetId="3">#REF!</definedName>
    <definedName name="HtWtrHtgBoilSched" localSheetId="13">#REF!</definedName>
    <definedName name="HtWtrHtgBoilSched" localSheetId="14">#REF!</definedName>
    <definedName name="HtWtrHtgBoilSched" localSheetId="15">#REF!</definedName>
    <definedName name="HtWtrHtgBoilSched" localSheetId="19">#REF!</definedName>
    <definedName name="HtWtrHtgBoilSched" localSheetId="20">#REF!</definedName>
    <definedName name="HtWtrHtgBoilSched" localSheetId="21">#REF!</definedName>
    <definedName name="HtWtrHtgBoilSched" localSheetId="22">#REF!</definedName>
    <definedName name="HtWtrHtgBoilSched" localSheetId="62">#REF!</definedName>
    <definedName name="HtWtrHtgBoilSched" localSheetId="63">#REF!</definedName>
    <definedName name="HtWtrHtgBoilSched">#REF!</definedName>
    <definedName name="NatGasFlwmtrSched" localSheetId="3">#REF!</definedName>
    <definedName name="NatGasFlwmtrSched" localSheetId="13">'SS230911-01'!$A$1</definedName>
    <definedName name="NatGasFlwmtrSched" localSheetId="47">#REF!</definedName>
    <definedName name="NatGasFlwmtrSched">#REF!</definedName>
    <definedName name="OilFlwmtrSched" localSheetId="3">#REF!</definedName>
    <definedName name="OilFlwmtrSched" localSheetId="14">'SS230911-02'!$A$1</definedName>
    <definedName name="OilFlwmtrSched">#REF!</definedName>
    <definedName name="OLE_LINK2" localSheetId="3">ABBREVIATIONS!$A$3</definedName>
    <definedName name="_xlnm.Print_Area" localSheetId="3">ABBREVIATIONS!$A$1:$E$235</definedName>
    <definedName name="_xlnm.Print_Area" localSheetId="4">'COLUMN GUIDE'!$A$1:$B$21</definedName>
    <definedName name="_xlnm.Print_Area" localSheetId="2">'EQUIPMENT SCHEDULE INSTRUCTIONS'!$A$1:$B$39</definedName>
    <definedName name="_xlnm.Print_Area" localSheetId="6">'SS114121-01'!$A$1:$Q$24</definedName>
    <definedName name="_xlnm.Print_Area" localSheetId="7">'SS114121-02'!$A$1:$V$15</definedName>
    <definedName name="_xlnm.Print_Area" localSheetId="8">'SS114121-03'!$A$1:$T$23</definedName>
    <definedName name="_xlnm.Print_Area" localSheetId="9">'SS115313-01'!$A$1:$K$21</definedName>
    <definedName name="_xlnm.Print_Area" localSheetId="10">'SS115353-01'!$A$1:$K$22</definedName>
    <definedName name="_xlnm.Print_Area" localSheetId="11">'SS230511-01'!$A$1:$M$23</definedName>
    <definedName name="_xlnm.Print_Area" localSheetId="12">'SS230541-01'!$A$1:$H$14</definedName>
    <definedName name="_xlnm.Print_Area" localSheetId="13">'SS230911-01'!$A$1:$M$11</definedName>
    <definedName name="_xlnm.Print_Area" localSheetId="14">'SS230911-02'!$A$1:$O$11</definedName>
    <definedName name="_xlnm.Print_Area" localSheetId="15">'SS230911-03'!$A$1:$M$11</definedName>
    <definedName name="_xlnm.Print_Area" localSheetId="16">'SS230923-01'!$A$1:$N$19</definedName>
    <definedName name="_xlnm.Print_Area" localSheetId="17">'SS230923-02'!$A$1:$I$18</definedName>
    <definedName name="_xlnm.Print_Area" localSheetId="18">'SS230923-03'!$A$1:$J$22</definedName>
    <definedName name="_xlnm.Print_Area" localSheetId="19">'SS232111-01'!$A$5:$T$15</definedName>
    <definedName name="_xlnm.Print_Area" localSheetId="20">'SS232111-02'!$A$2:$O$10</definedName>
    <definedName name="_xlnm.Print_Area" localSheetId="21">'SS232111-03'!$A$1:$M$13</definedName>
    <definedName name="_xlnm.Print_Area" localSheetId="22">'SS232111-04'!$A$1:$M$11</definedName>
    <definedName name="_xlnm.Print_Area" localSheetId="23">'SS232113-01'!$A$1:$AA$19</definedName>
    <definedName name="_xlnm.Print_Area" localSheetId="24">'SS232113-02'!$A$1:$W$19</definedName>
    <definedName name="_xlnm.Print_Area" localSheetId="25">'SS232113-03'!$A$1:$AA$17</definedName>
    <definedName name="_xlnm.Print_Area" localSheetId="26">'SS232113-04'!$A$1:$L$16</definedName>
    <definedName name="_xlnm.Print_Area" localSheetId="27">'SS232123-01'!$A$1:$W$21</definedName>
    <definedName name="_xlnm.Print_Area" localSheetId="28">'SS232213-01'!$A$1:$Z$22</definedName>
    <definedName name="_xlnm.Print_Area" localSheetId="29">'SS232213-02'!$A$1:$J$18</definedName>
    <definedName name="_xlnm.Print_Area" localSheetId="30">'SS232213-03'!$A$1:$M$11</definedName>
    <definedName name="_xlnm.Print_Area" localSheetId="31">'SS232213-04'!$A$1:$M$13</definedName>
    <definedName name="_xlnm.Print_Area" localSheetId="32">'SS232213-05'!$A$1:$AC$18</definedName>
    <definedName name="_xlnm.Print_Area" localSheetId="33">'SS232223-01'!$A$1:$P$18</definedName>
    <definedName name="_xlnm.Print_Area" localSheetId="34">'SS232223-PRESS POWERED PUMP'!$A$1:$N$18</definedName>
    <definedName name="_xlnm.Print_Area" localSheetId="35">'SS232500-01'!$A$1:$L$19</definedName>
    <definedName name="_xlnm.Print_Area" localSheetId="36">'SS232500-02'!$A$1:$O$20</definedName>
    <definedName name="_xlnm.Print_Area" localSheetId="37">'SS233100-01'!$A$1:$M$18</definedName>
    <definedName name="_xlnm.Print_Area" localSheetId="38">'SS233100-02'!$A$1:$U$21</definedName>
    <definedName name="_xlnm.Print_Area" localSheetId="39">'SS233100-03'!$A$1:$K$17</definedName>
    <definedName name="_xlnm.Print_Area" localSheetId="40">'SS233400-01'!$A$1:$Z$31</definedName>
    <definedName name="_xlnm.Print_Area" localSheetId="41">'SS233600-01'!$A$1:$Z$25</definedName>
    <definedName name="_xlnm.Print_Area" localSheetId="42">'SS233600-02'!$A$1:$Q$23</definedName>
    <definedName name="_xlnm.Print_Area" localSheetId="43">'SS233600-03'!$A$1:$P$19</definedName>
    <definedName name="_xlnm.Print_Area" localSheetId="44">'SS233700-01'!$A$1:$Q$48</definedName>
    <definedName name="_xlnm.Print_Area" localSheetId="45">'SS233700-02'!$A$1:$Y$32</definedName>
    <definedName name="_xlnm.Print_Area" localSheetId="46">'SS233700-03'!$A$1:$Q$38</definedName>
    <definedName name="_xlnm.Print_Area" localSheetId="47">'SS233700-04'!$A$1:$X$32</definedName>
    <definedName name="_xlnm.Print_Area" localSheetId="48">'SS234000-01'!$A$1:$Q$30</definedName>
    <definedName name="_xlnm.Print_Area" localSheetId="49">'SS235011-01'!$A$1:$W$20</definedName>
    <definedName name="_xlnm.Print_Area" localSheetId="50">'SS235011-02'!$A$1:$S$10</definedName>
    <definedName name="_xlnm.Print_Area" localSheetId="51">'SS235011-03'!$A$1:$T$11</definedName>
    <definedName name="_xlnm.Print_Area" localSheetId="52">'SS235011-04'!$A$1:$J$16</definedName>
    <definedName name="_xlnm.Print_Area" localSheetId="53">'SS235011-05'!$A$1:$J$14</definedName>
    <definedName name="_xlnm.Print_Area" localSheetId="54">'SS235011-06'!$A$1:$J$14</definedName>
    <definedName name="_xlnm.Print_Area" localSheetId="55">'SS235011-07'!$A$1:$P$16</definedName>
    <definedName name="_xlnm.Print_Area" localSheetId="56">'SS235011-08'!$A$1:$Q$15</definedName>
    <definedName name="_xlnm.Print_Area" localSheetId="57">'SS235011-09'!$A$1:$N$13</definedName>
    <definedName name="_xlnm.Print_Area" localSheetId="58">'SS235011-10'!$A$1:$G$14</definedName>
    <definedName name="_xlnm.Print_Area" localSheetId="59">'SS235011-11'!$A$1:$P$16</definedName>
    <definedName name="_xlnm.Print_Area" localSheetId="60">'SS235011-12'!$A$1:$K$19</definedName>
    <definedName name="_xlnm.Print_Area" localSheetId="61">'SS235011-13'!$A$1:$X$15</definedName>
    <definedName name="_xlnm.Print_Area" localSheetId="62">'SS235225-01'!$A$1:$AE$32</definedName>
    <definedName name="_xlnm.Print_Area" localSheetId="63">'SS235233-01'!$A$1:$AO$35</definedName>
    <definedName name="_xlnm.Print_Area" localSheetId="64">'SS235239-01'!$A$1:$AO$35</definedName>
    <definedName name="_xlnm.Print_Area" localSheetId="65">'SS235239-02'!$A$2:$AD$19</definedName>
    <definedName name="_xlnm.Print_Area" localSheetId="66">'SS236400-01'!$A$1:$AF$21</definedName>
    <definedName name="_xlnm.Print_Area" localSheetId="67">'SS236400-02'!$A$1:$AF$21</definedName>
    <definedName name="_xlnm.Print_Area" localSheetId="68">'SS236400-03'!$A$1:$AE$22</definedName>
    <definedName name="_xlnm.Print_Area" localSheetId="69">'SS236400-04'!$A$1:$Y$24</definedName>
    <definedName name="_xlnm.Print_Area" localSheetId="70">'SS236500-01'!$A$1:$AF$23</definedName>
    <definedName name="_xlnm.Print_Area" localSheetId="71">'SS237200-01'!$A$1:$AG$22</definedName>
    <definedName name="_xlnm.Print_Area" localSheetId="72">'SS237200-02'!$A$1:$AG$22</definedName>
    <definedName name="_xlnm.Print_Area" localSheetId="73">'SS237300-01'!$A$1:$R$14</definedName>
    <definedName name="_xlnm.Print_Area" localSheetId="74">'SS237300-02'!$A$1:$W$28</definedName>
    <definedName name="_xlnm.Print_Area" localSheetId="75">'SS237300-03'!$A$1:$AG$13</definedName>
    <definedName name="_xlnm.Print_Area" localSheetId="76">'SS237300-04'!$A$1:$AC$17</definedName>
    <definedName name="_xlnm.Print_Area" localSheetId="77">'SS238100-01'!$A$1:$R$22</definedName>
    <definedName name="_xlnm.Print_Area" localSheetId="78">'SS238100-02'!$A$1:$AE$18</definedName>
    <definedName name="_xlnm.Print_Area" localSheetId="79">'SS238100-03'!$A$1:$AL$19</definedName>
    <definedName name="_xlnm.Print_Area" localSheetId="80">'SS238100-04'!$A$1:$AR$19</definedName>
    <definedName name="_xlnm.Print_Area" localSheetId="81">'SS238100-05'!$A$1:$AL$22</definedName>
    <definedName name="_xlnm.Print_Area" localSheetId="82">'SS238100-06'!$A$1:$AR$21</definedName>
    <definedName name="_xlnm.Print_Area" localSheetId="83">'SS238146-01'!$A$1:$AP$38</definedName>
    <definedName name="_xlnm.Print_Area" localSheetId="84">'SS238200-01'!$A$1:$W$14</definedName>
    <definedName name="_xlnm.Print_Area" localSheetId="85">'SS238200-02'!$A$1:$S$22</definedName>
    <definedName name="_xlnm.Print_Area" localSheetId="86">'SS238200-03'!$A$1:$K$21</definedName>
    <definedName name="_xlnm.Print_Area" localSheetId="87">'SS238200-04'!$A$1:$P$20</definedName>
    <definedName name="_xlnm.Print_Area" localSheetId="88">'SS238200-05'!$A$1:$Y$23</definedName>
    <definedName name="_xlnm.Print_Area" localSheetId="89">'SS238200-06'!$A$1:$AE$26</definedName>
    <definedName name="_xlnm.Print_Area" localSheetId="90">'SS238200-07'!$A$1:$AA$26</definedName>
    <definedName name="_xlnm.Print_Area" localSheetId="91">'SS238200-08'!$A$1:$AQ$35</definedName>
    <definedName name="_xlnm.Print_Area" localSheetId="92">'SS238200-09'!$A$1:$T$16</definedName>
    <definedName name="_xlnm.Print_Area" localSheetId="93">'SS238200-10'!$A$1:$R$20</definedName>
    <definedName name="_xlnm.Print_Area" localSheetId="94">'SS238216-01'!$A$1:$AE$34</definedName>
    <definedName name="_xlnm.Print_Area" localSheetId="95">'SS238216-02'!$A$1:$AA$30</definedName>
    <definedName name="_xlnm.Print_Area" localSheetId="96">'SS238216-03'!$A$1:$AA$30</definedName>
    <definedName name="_xlnm.Print_Area" localSheetId="97">'SS238216-04'!$A$1:$Z$28</definedName>
    <definedName name="_xlnm.Print_Area" localSheetId="98">'SS238216-05'!$A$1:$AH$28</definedName>
    <definedName name="_xlnm.Print_Area" localSheetId="1">'TABLE OF CONTENTS '!$A$1:$D$95</definedName>
    <definedName name="_xlnm.Print_Titles" localSheetId="68">'SS236400-03'!$A:$A</definedName>
    <definedName name="_xlnm.Print_Titles" localSheetId="91">'SS238200-08'!$A:$A</definedName>
    <definedName name="_xlnm.Print_Titles" localSheetId="1">'TABLE OF CONTENTS '!$1:$3</definedName>
    <definedName name="PumpSched" localSheetId="3">#REF!</definedName>
    <definedName name="PumpSched" localSheetId="27">'SS232123-01'!$K$5</definedName>
    <definedName name="PumpSched">#REF!</definedName>
    <definedName name="RemoteCondChill" localSheetId="13">#REF!</definedName>
    <definedName name="RemoteCondChill" localSheetId="14">#REF!</definedName>
    <definedName name="RemoteCondChill" localSheetId="15">#REF!</definedName>
    <definedName name="RemoteCondChill" localSheetId="19">#REF!</definedName>
    <definedName name="RemoteCondChill" localSheetId="20">#REF!</definedName>
    <definedName name="RemoteCondChill" localSheetId="21">#REF!</definedName>
    <definedName name="RemoteCondChill" localSheetId="22">#REF!</definedName>
    <definedName name="RemoteCondChill" localSheetId="62">#REF!</definedName>
    <definedName name="RemoteCondChill" localSheetId="63">#REF!</definedName>
    <definedName name="RemoteCondChill" localSheetId="88">#REF!</definedName>
    <definedName name="RemoteCondChill" localSheetId="96">#REF!</definedName>
    <definedName name="RemoteCondChill">'SS236400-03'!$A$1</definedName>
    <definedName name="SingPkgWtrCoolAC" localSheetId="3">#REF!</definedName>
    <definedName name="SingPkgWtrCoolAC" localSheetId="13">#REF!</definedName>
    <definedName name="SingPkgWtrCoolAC" localSheetId="14">#REF!</definedName>
    <definedName name="SingPkgWtrCoolAC" localSheetId="15">#REF!</definedName>
    <definedName name="SingPkgWtrCoolAC" localSheetId="19">#REF!</definedName>
    <definedName name="SingPkgWtrCoolAC" localSheetId="20">#REF!</definedName>
    <definedName name="SingPkgWtrCoolAC" localSheetId="21">#REF!</definedName>
    <definedName name="SingPkgWtrCoolAC" localSheetId="22">#REF!</definedName>
    <definedName name="SingPkgWtrCoolAC" localSheetId="62">#REF!</definedName>
    <definedName name="SingPkgWtrCoolAC" localSheetId="63">#REF!</definedName>
    <definedName name="SingPkgWtrCoolAC" localSheetId="79">'SS238100-03'!$D$7</definedName>
    <definedName name="SingPkgWtrCoolAC" localSheetId="80">'SS238100-04'!$D$7</definedName>
    <definedName name="SingPkgWtrCoolAC" localSheetId="81">'SS238100-05'!$D$7</definedName>
    <definedName name="SingPkgWtrCoolAC" localSheetId="82">'SS238100-06'!$D$7</definedName>
    <definedName name="SingPkgWtrCoolAC" localSheetId="88">#REF!</definedName>
    <definedName name="SingPkgWtrCoolAC" localSheetId="96">#REF!</definedName>
    <definedName name="SingPkgWtrCoolAC">'SS238100-02'!$D$7</definedName>
    <definedName name="SteamLineDripTrap" localSheetId="3">#REF!</definedName>
    <definedName name="SteamLineDripTrap" localSheetId="13">#REF!</definedName>
    <definedName name="SteamLineDripTrap" localSheetId="14">#REF!</definedName>
    <definedName name="SteamLineDripTrap" localSheetId="15">#REF!</definedName>
    <definedName name="SteamLineDripTrap" localSheetId="22">'SS232111-04'!$A$1</definedName>
    <definedName name="SteamLineDripTrap" localSheetId="30">'SS232213-03'!$A$1</definedName>
    <definedName name="SteamLineDripTrap" localSheetId="47">#REF!</definedName>
    <definedName name="SteamLineDripTrap">#REF!</definedName>
    <definedName name="SteamPressRedValv" localSheetId="3">#REF!</definedName>
    <definedName name="SteamPressRedValv" localSheetId="13">#REF!</definedName>
    <definedName name="SteamPressRedValv" localSheetId="14">#REF!</definedName>
    <definedName name="SteamPressRedValv" localSheetId="15">#REF!</definedName>
    <definedName name="SteamPressRedValv" localSheetId="21">'SS232111-03'!$A$1</definedName>
    <definedName name="SteamPressRedValv" localSheetId="31">'SS232213-04'!$A$1</definedName>
    <definedName name="SteamPressRedValv" localSheetId="47">#REF!</definedName>
    <definedName name="SteamPressRedValv">#REF!</definedName>
    <definedName name="WaterOilFlwmtrSched" localSheetId="3">#REF!</definedName>
    <definedName name="WaterOilFlwmtrSched" localSheetId="14">'SS230911-02'!$A$1</definedName>
    <definedName name="WaterOilFlwmtrSched" localSheetId="15">'SS230911-03'!$A$1</definedName>
    <definedName name="WaterOilFlwmtrSched" localSheetId="47">#REF!</definedName>
    <definedName name="WaterOilFlwmtrSched">#REF!</definedName>
    <definedName name="WaterTubeSteamBoilers" localSheetId="3">#REF!</definedName>
    <definedName name="WaterTubeSteamBoilers" localSheetId="27">#REF!</definedName>
    <definedName name="WaterTubeSteamBoilers" localSheetId="30">#REF!</definedName>
    <definedName name="WaterTubeSteamBoilers" localSheetId="31">#REF!</definedName>
    <definedName name="WaterTubeSteamBoilers" localSheetId="34">#REF!</definedName>
    <definedName name="WaterTubeSteamBoilers" localSheetId="47">#REF!</definedName>
    <definedName name="WaterTubeSteamBoilers" localSheetId="79">#REF!</definedName>
    <definedName name="WaterTubeSteamBoilers" localSheetId="80">#REF!</definedName>
    <definedName name="WaterTubeSteamBoilers" localSheetId="81">#REF!</definedName>
    <definedName name="WaterTubeSteamBoilers" localSheetId="82">#REF!</definedName>
    <definedName name="WaterTubeSteamBoilers" localSheetId="90">#REF!</definedName>
    <definedName name="WaterTubeSteamBoilers">#REF!</definedName>
    <definedName name="WaterTubeStmBlr" localSheetId="3">#REF!</definedName>
    <definedName name="WaterTubeStmBlr" localSheetId="13">#REF!</definedName>
    <definedName name="WaterTubeStmBlr" localSheetId="14">#REF!</definedName>
    <definedName name="WaterTubeStmBlr" localSheetId="15">#REF!</definedName>
    <definedName name="WaterTubeStmBlr" localSheetId="19">#REF!</definedName>
    <definedName name="WaterTubeStmBlr" localSheetId="20">#REF!</definedName>
    <definedName name="WaterTubeStmBlr" localSheetId="21">#REF!</definedName>
    <definedName name="WaterTubeStmBlr" localSheetId="22">#REF!</definedName>
    <definedName name="WaterTubeStmBlr" localSheetId="47">#REF!</definedName>
    <definedName name="WaterTubeStmBlr" localSheetId="62">'SS235225-01'!$B$1</definedName>
    <definedName name="WaterTubeStmBlr" localSheetId="63">'SS235233-01'!$B$1</definedName>
    <definedName name="WaterTubeStmBlr">#REF!</definedName>
    <definedName name="WtrFlwmtrSched" localSheetId="3">#REF!</definedName>
    <definedName name="WtrFlwmtrSched" localSheetId="15">'SS230911-03'!$H$25</definedName>
    <definedName name="WtrFlwmtrSched">#REF!</definedName>
  </definedNames>
  <calcPr calcId="191029"/>
</workbook>
</file>

<file path=xl/calcChain.xml><?xml version="1.0" encoding="utf-8"?>
<calcChain xmlns="http://schemas.openxmlformats.org/spreadsheetml/2006/main">
  <c r="Z26" i="186" l="1"/>
  <c r="W26" i="186"/>
  <c r="U26" i="186"/>
  <c r="S26" i="186"/>
  <c r="Q26" i="186"/>
  <c r="O26" i="186"/>
  <c r="M26" i="186"/>
  <c r="K26" i="186"/>
  <c r="G26" i="186"/>
  <c r="Z25" i="186"/>
  <c r="W25" i="186"/>
  <c r="U25" i="186"/>
  <c r="S25" i="186"/>
  <c r="Q25" i="186"/>
  <c r="O25" i="186"/>
  <c r="M25" i="186"/>
  <c r="K25" i="186"/>
  <c r="G25" i="186"/>
  <c r="Z24" i="186"/>
  <c r="W24" i="186"/>
  <c r="U24" i="186"/>
  <c r="S24" i="186"/>
  <c r="Q24" i="186"/>
  <c r="O24" i="186"/>
  <c r="M24" i="186"/>
  <c r="K24" i="186"/>
  <c r="G24" i="186"/>
  <c r="Z23" i="186"/>
  <c r="W23" i="186"/>
  <c r="U23" i="186"/>
  <c r="S23" i="186"/>
  <c r="Q23" i="186"/>
  <c r="O23" i="186"/>
  <c r="M23" i="186"/>
  <c r="K23" i="186"/>
  <c r="G23" i="186"/>
  <c r="Z22" i="186"/>
  <c r="W22" i="186"/>
  <c r="U22" i="186"/>
  <c r="S22" i="186"/>
  <c r="Q22" i="186"/>
  <c r="O22" i="186"/>
  <c r="M22" i="186"/>
  <c r="K22" i="186"/>
  <c r="G22" i="186"/>
  <c r="Z21" i="186"/>
  <c r="W21" i="186"/>
  <c r="U21" i="186"/>
  <c r="S21" i="186"/>
  <c r="Q21" i="186"/>
  <c r="O21" i="186"/>
  <c r="M21" i="186"/>
  <c r="K21" i="186"/>
  <c r="G21" i="186"/>
  <c r="Z20" i="186"/>
  <c r="W20" i="186"/>
  <c r="U20" i="186"/>
  <c r="S20" i="186"/>
  <c r="Q20" i="186"/>
  <c r="O20" i="186"/>
  <c r="M20" i="186"/>
  <c r="K20" i="186"/>
  <c r="G20" i="186"/>
  <c r="Z19" i="186"/>
  <c r="W19" i="186"/>
  <c r="U19" i="186"/>
  <c r="S19" i="186"/>
  <c r="Q19" i="186"/>
  <c r="O19" i="186"/>
  <c r="M19" i="186"/>
  <c r="K19" i="186"/>
  <c r="G19" i="186"/>
  <c r="Z18" i="186"/>
  <c r="W18" i="186"/>
  <c r="U18" i="186"/>
  <c r="S18" i="186"/>
  <c r="Q18" i="186"/>
  <c r="O18" i="186"/>
  <c r="M18" i="186"/>
  <c r="K18" i="186"/>
  <c r="G18" i="186"/>
  <c r="Z17" i="186"/>
  <c r="W17" i="186"/>
  <c r="U17" i="186"/>
  <c r="S17" i="186"/>
  <c r="Q17" i="186"/>
  <c r="O17" i="186"/>
  <c r="M17" i="186"/>
  <c r="K17" i="186"/>
  <c r="G17" i="186"/>
  <c r="Z16" i="186"/>
  <c r="W16" i="186"/>
  <c r="U16" i="186"/>
  <c r="S16" i="186"/>
  <c r="Q16" i="186"/>
  <c r="O16" i="186"/>
  <c r="M16" i="186"/>
  <c r="K16" i="186"/>
  <c r="G16" i="186"/>
  <c r="Z15" i="186"/>
  <c r="W15" i="186"/>
  <c r="U15" i="186"/>
  <c r="S15" i="186"/>
  <c r="Q15" i="186"/>
  <c r="O15" i="186"/>
  <c r="M15" i="186"/>
  <c r="K15" i="186"/>
  <c r="G15" i="186"/>
  <c r="Z14" i="186"/>
  <c r="W14" i="186"/>
  <c r="U14" i="186"/>
  <c r="S14" i="186"/>
  <c r="Q14" i="186"/>
  <c r="O14" i="186"/>
  <c r="M14" i="186"/>
  <c r="K14" i="186"/>
  <c r="G14" i="186"/>
  <c r="Z13" i="186"/>
  <c r="W13" i="186"/>
  <c r="U13" i="186"/>
  <c r="S13" i="186"/>
  <c r="Q13" i="186"/>
  <c r="O13" i="186"/>
  <c r="M13" i="186"/>
  <c r="K13" i="186"/>
  <c r="G13" i="186"/>
  <c r="Z12" i="186"/>
  <c r="W12" i="186"/>
  <c r="U12" i="186"/>
  <c r="S12" i="186"/>
  <c r="Q12" i="186"/>
  <c r="O12" i="186"/>
  <c r="M12" i="186"/>
  <c r="K12" i="186"/>
  <c r="G12" i="186"/>
  <c r="Z11" i="186"/>
  <c r="W11" i="186"/>
  <c r="U11" i="186"/>
  <c r="S11" i="186"/>
  <c r="Q11" i="186"/>
  <c r="O11" i="186"/>
  <c r="M11" i="186"/>
  <c r="K11" i="186"/>
  <c r="G11" i="186"/>
  <c r="Z10" i="186"/>
  <c r="W10" i="186"/>
  <c r="U10" i="186"/>
  <c r="S10" i="186"/>
  <c r="Q10" i="186"/>
  <c r="O10" i="186"/>
  <c r="M10" i="186"/>
  <c r="K10" i="186"/>
  <c r="G10" i="186"/>
  <c r="Z9" i="186"/>
  <c r="W9" i="186"/>
  <c r="U9" i="186"/>
  <c r="S9" i="186"/>
  <c r="Q9" i="186"/>
  <c r="O9" i="186"/>
  <c r="M9" i="186"/>
  <c r="K9" i="186"/>
  <c r="G9" i="186"/>
  <c r="Z8" i="186"/>
  <c r="W8" i="186"/>
  <c r="U8" i="186"/>
  <c r="S8" i="186"/>
  <c r="Q8" i="186"/>
  <c r="O8" i="186"/>
  <c r="M8" i="186"/>
  <c r="K8" i="186"/>
  <c r="G8" i="186"/>
  <c r="Z7" i="186"/>
  <c r="W7" i="186"/>
  <c r="U7" i="186"/>
  <c r="S7" i="186"/>
  <c r="Q7" i="186"/>
  <c r="O7" i="186"/>
  <c r="M7" i="186"/>
  <c r="K7" i="186"/>
  <c r="G7" i="186"/>
  <c r="Z6" i="186"/>
  <c r="W6" i="186"/>
  <c r="U6" i="186"/>
  <c r="S6" i="186"/>
  <c r="Q6" i="186"/>
  <c r="O6" i="186"/>
  <c r="M6" i="186"/>
  <c r="K6" i="186"/>
  <c r="G6" i="186"/>
  <c r="U20" i="185"/>
  <c r="R20" i="185"/>
  <c r="P20" i="185"/>
  <c r="N20" i="185"/>
  <c r="L20" i="185"/>
  <c r="J20" i="185"/>
  <c r="H20" i="185"/>
  <c r="F20" i="185"/>
  <c r="U19" i="185"/>
  <c r="R19" i="185"/>
  <c r="P19" i="185"/>
  <c r="N19" i="185"/>
  <c r="L19" i="185"/>
  <c r="J19" i="185"/>
  <c r="H19" i="185"/>
  <c r="F19" i="185"/>
  <c r="U18" i="185"/>
  <c r="R18" i="185"/>
  <c r="P18" i="185"/>
  <c r="N18" i="185"/>
  <c r="L18" i="185"/>
  <c r="J18" i="185"/>
  <c r="H18" i="185"/>
  <c r="F18" i="185"/>
  <c r="U17" i="185"/>
  <c r="R17" i="185"/>
  <c r="P17" i="185"/>
  <c r="N17" i="185"/>
  <c r="L17" i="185"/>
  <c r="J17" i="185"/>
  <c r="H17" i="185"/>
  <c r="F17" i="185"/>
  <c r="U16" i="185"/>
  <c r="R16" i="185"/>
  <c r="P16" i="185"/>
  <c r="N16" i="185"/>
  <c r="L16" i="185"/>
  <c r="J16" i="185"/>
  <c r="H16" i="185"/>
  <c r="F16" i="185"/>
  <c r="U15" i="185"/>
  <c r="R15" i="185"/>
  <c r="P15" i="185"/>
  <c r="N15" i="185"/>
  <c r="L15" i="185"/>
  <c r="J15" i="185"/>
  <c r="H15" i="185"/>
  <c r="F15" i="185"/>
  <c r="U14" i="185"/>
  <c r="R14" i="185"/>
  <c r="P14" i="185"/>
  <c r="N14" i="185"/>
  <c r="L14" i="185"/>
  <c r="J14" i="185"/>
  <c r="H14" i="185"/>
  <c r="F14" i="185"/>
  <c r="U13" i="185"/>
  <c r="R13" i="185"/>
  <c r="P13" i="185"/>
  <c r="N13" i="185"/>
  <c r="L13" i="185"/>
  <c r="J13" i="185"/>
  <c r="H13" i="185"/>
  <c r="F13" i="185"/>
  <c r="U12" i="185"/>
  <c r="R12" i="185"/>
  <c r="P12" i="185"/>
  <c r="N12" i="185"/>
  <c r="L12" i="185"/>
  <c r="J12" i="185"/>
  <c r="H12" i="185"/>
  <c r="F12" i="185"/>
  <c r="U11" i="185"/>
  <c r="R11" i="185"/>
  <c r="P11" i="185"/>
  <c r="N11" i="185"/>
  <c r="L11" i="185"/>
  <c r="J11" i="185"/>
  <c r="H11" i="185"/>
  <c r="F11" i="185"/>
  <c r="U10" i="185"/>
  <c r="R10" i="185"/>
  <c r="P10" i="185"/>
  <c r="N10" i="185"/>
  <c r="L10" i="185"/>
  <c r="J10" i="185"/>
  <c r="H10" i="185"/>
  <c r="F10" i="185"/>
  <c r="U9" i="185"/>
  <c r="R9" i="185"/>
  <c r="P9" i="185"/>
  <c r="N9" i="185"/>
  <c r="L9" i="185"/>
  <c r="J9" i="185"/>
  <c r="H9" i="185"/>
  <c r="F9" i="185"/>
  <c r="U8" i="185"/>
  <c r="R8" i="185"/>
  <c r="P8" i="185"/>
  <c r="N8" i="185"/>
  <c r="L8" i="185"/>
  <c r="J8" i="185"/>
  <c r="H8" i="185"/>
  <c r="F8" i="185"/>
  <c r="U7" i="185"/>
  <c r="R7" i="185"/>
  <c r="P7" i="185"/>
  <c r="N7" i="185"/>
  <c r="L7" i="185"/>
  <c r="J7" i="185"/>
  <c r="H7" i="185"/>
  <c r="F7" i="185"/>
  <c r="U6" i="185"/>
  <c r="R6" i="185"/>
  <c r="P6" i="185"/>
  <c r="N6" i="185"/>
  <c r="L6" i="185"/>
  <c r="J6" i="185"/>
  <c r="H6" i="185"/>
  <c r="F6" i="185"/>
  <c r="AA16" i="184"/>
  <c r="Y16" i="184"/>
  <c r="V16" i="184"/>
  <c r="S16" i="184"/>
  <c r="Q16" i="184"/>
  <c r="M16" i="184"/>
  <c r="K16" i="184"/>
  <c r="I16" i="184"/>
  <c r="G16" i="184"/>
  <c r="AA15" i="184"/>
  <c r="Y15" i="184"/>
  <c r="V15" i="184"/>
  <c r="S15" i="184"/>
  <c r="Q15" i="184"/>
  <c r="M15" i="184"/>
  <c r="K15" i="184"/>
  <c r="I15" i="184"/>
  <c r="G15" i="184"/>
  <c r="AA14" i="184"/>
  <c r="Y14" i="184"/>
  <c r="V14" i="184"/>
  <c r="S14" i="184"/>
  <c r="Q14" i="184"/>
  <c r="M14" i="184"/>
  <c r="K14" i="184"/>
  <c r="I14" i="184"/>
  <c r="G14" i="184"/>
  <c r="AA13" i="184"/>
  <c r="Y13" i="184"/>
  <c r="V13" i="184"/>
  <c r="S13" i="184"/>
  <c r="Q13" i="184"/>
  <c r="M13" i="184"/>
  <c r="K13" i="184"/>
  <c r="I13" i="184"/>
  <c r="G13" i="184"/>
  <c r="AA12" i="184"/>
  <c r="Y12" i="184"/>
  <c r="V12" i="184"/>
  <c r="S12" i="184"/>
  <c r="Q12" i="184"/>
  <c r="M12" i="184"/>
  <c r="K12" i="184"/>
  <c r="I12" i="184"/>
  <c r="G12" i="184"/>
  <c r="AA11" i="184"/>
  <c r="Y11" i="184"/>
  <c r="V11" i="184"/>
  <c r="S11" i="184"/>
  <c r="Q11" i="184"/>
  <c r="M11" i="184"/>
  <c r="K11" i="184"/>
  <c r="I11" i="184"/>
  <c r="G11" i="184"/>
  <c r="AA10" i="184"/>
  <c r="Y10" i="184"/>
  <c r="V10" i="184"/>
  <c r="S10" i="184"/>
  <c r="Q10" i="184"/>
  <c r="M10" i="184"/>
  <c r="K10" i="184"/>
  <c r="I10" i="184"/>
  <c r="G10" i="184"/>
  <c r="AA9" i="184"/>
  <c r="Y9" i="184"/>
  <c r="V9" i="184"/>
  <c r="S9" i="184"/>
  <c r="Q9" i="184"/>
  <c r="M9" i="184"/>
  <c r="K9" i="184"/>
  <c r="I9" i="184"/>
  <c r="G9" i="184"/>
  <c r="AA8" i="184"/>
  <c r="Y8" i="184"/>
  <c r="V8" i="184"/>
  <c r="S8" i="184"/>
  <c r="Q8" i="184"/>
  <c r="M8" i="184"/>
  <c r="K8" i="184"/>
  <c r="I8" i="184"/>
  <c r="G8" i="184"/>
  <c r="AA7" i="184"/>
  <c r="Y7" i="184"/>
  <c r="V7" i="184"/>
  <c r="S7" i="184"/>
  <c r="Q7" i="184"/>
  <c r="M7" i="184"/>
  <c r="K7" i="184"/>
  <c r="I7" i="184"/>
  <c r="G7" i="184"/>
  <c r="AA6" i="184"/>
  <c r="Y6" i="184"/>
  <c r="V6" i="184"/>
  <c r="S6" i="184"/>
  <c r="Q6" i="184"/>
  <c r="M6" i="184"/>
  <c r="K6" i="184"/>
  <c r="I6" i="184"/>
  <c r="G6" i="184"/>
  <c r="AK9" i="183"/>
  <c r="AF9" i="183"/>
  <c r="AD9" i="183"/>
  <c r="AB9" i="183"/>
  <c r="Z9" i="183"/>
  <c r="X9" i="183"/>
  <c r="V9" i="183"/>
  <c r="T9" i="183"/>
  <c r="R9" i="183"/>
  <c r="P9" i="183"/>
  <c r="L9" i="183"/>
  <c r="J9" i="183"/>
  <c r="H9" i="183"/>
  <c r="F9" i="183"/>
  <c r="AK8" i="183"/>
  <c r="AF8" i="183"/>
  <c r="AD8" i="183"/>
  <c r="AB8" i="183"/>
  <c r="Z8" i="183"/>
  <c r="X8" i="183"/>
  <c r="V8" i="183"/>
  <c r="T8" i="183"/>
  <c r="R8" i="183"/>
  <c r="P8" i="183"/>
  <c r="L8" i="183"/>
  <c r="J8" i="183"/>
  <c r="H8" i="183"/>
  <c r="F8" i="183"/>
  <c r="AK7" i="183"/>
  <c r="AF7" i="183"/>
  <c r="AD7" i="183"/>
  <c r="AB7" i="183"/>
  <c r="Z7" i="183"/>
  <c r="X7" i="183"/>
  <c r="V7" i="183"/>
  <c r="T7" i="183"/>
  <c r="R7" i="183"/>
  <c r="P7" i="183"/>
  <c r="L7" i="183"/>
  <c r="J7" i="183"/>
  <c r="H7" i="183"/>
  <c r="F7" i="183"/>
  <c r="AK6" i="183"/>
  <c r="AF6" i="183"/>
  <c r="AD6" i="183"/>
  <c r="AB6" i="183"/>
  <c r="Z6" i="183"/>
  <c r="X6" i="183"/>
  <c r="V6" i="183"/>
  <c r="T6" i="183"/>
  <c r="R6" i="183"/>
  <c r="P6" i="183"/>
  <c r="L6" i="183"/>
  <c r="J6" i="183"/>
  <c r="H6" i="183"/>
  <c r="F6" i="183"/>
  <c r="L10" i="182"/>
  <c r="AK9" i="182"/>
  <c r="AF9" i="182"/>
  <c r="AD9" i="182"/>
  <c r="AB9" i="182"/>
  <c r="Z9" i="182"/>
  <c r="X9" i="182"/>
  <c r="V9" i="182"/>
  <c r="T9" i="182"/>
  <c r="R9" i="182"/>
  <c r="N9" i="182"/>
  <c r="L9" i="182"/>
  <c r="J9" i="182"/>
  <c r="H9" i="182"/>
  <c r="F9" i="182"/>
  <c r="AK8" i="182"/>
  <c r="AF8" i="182"/>
  <c r="AD8" i="182"/>
  <c r="AB8" i="182"/>
  <c r="Z8" i="182"/>
  <c r="X8" i="182"/>
  <c r="V8" i="182"/>
  <c r="T8" i="182"/>
  <c r="R8" i="182"/>
  <c r="N8" i="182"/>
  <c r="L8" i="182"/>
  <c r="J8" i="182"/>
  <c r="H8" i="182"/>
  <c r="F8" i="182"/>
  <c r="AK7" i="182"/>
  <c r="AF7" i="182"/>
  <c r="AD7" i="182"/>
  <c r="AB7" i="182"/>
  <c r="Z7" i="182"/>
  <c r="X7" i="182"/>
  <c r="V7" i="182"/>
  <c r="T7" i="182"/>
  <c r="R7" i="182"/>
  <c r="N7" i="182"/>
  <c r="L7" i="182"/>
  <c r="J7" i="182"/>
  <c r="H7" i="182"/>
  <c r="F7" i="182"/>
  <c r="AK6" i="182"/>
  <c r="AF6" i="182"/>
  <c r="AD6" i="182"/>
  <c r="AB6" i="182"/>
  <c r="Z6" i="182"/>
  <c r="X6" i="182"/>
  <c r="V6" i="182"/>
  <c r="T6" i="182"/>
  <c r="R6" i="182"/>
  <c r="N6" i="182"/>
  <c r="L6" i="182"/>
  <c r="J6" i="182"/>
  <c r="H6" i="182"/>
  <c r="F6" i="182"/>
  <c r="E6" i="181"/>
  <c r="G6" i="181"/>
  <c r="I6" i="181"/>
  <c r="K6" i="181"/>
  <c r="O6" i="181"/>
  <c r="Q6" i="181"/>
  <c r="S6" i="181"/>
  <c r="U6" i="181"/>
  <c r="W6" i="181"/>
  <c r="Y6" i="181"/>
  <c r="AA6" i="181"/>
  <c r="E7" i="181"/>
  <c r="G7" i="181"/>
  <c r="I7" i="181"/>
  <c r="K7" i="181"/>
  <c r="O7" i="181"/>
  <c r="Q7" i="181"/>
  <c r="S7" i="181"/>
  <c r="U7" i="181"/>
  <c r="W7" i="181"/>
  <c r="Y7" i="181"/>
  <c r="AA7" i="181"/>
  <c r="E8" i="181"/>
  <c r="G8" i="181"/>
  <c r="I8" i="181"/>
  <c r="K8" i="181"/>
  <c r="O8" i="181"/>
  <c r="Q8" i="181"/>
  <c r="S8" i="181"/>
  <c r="U8" i="181"/>
  <c r="W8" i="181"/>
  <c r="Y8" i="181"/>
  <c r="AA8" i="181"/>
  <c r="E9" i="181"/>
  <c r="G9" i="181"/>
  <c r="I9" i="181"/>
  <c r="K9" i="181"/>
  <c r="O9" i="181"/>
  <c r="Q9" i="181"/>
  <c r="S9" i="181"/>
  <c r="U9" i="181"/>
  <c r="W9" i="181"/>
  <c r="Y9" i="181"/>
  <c r="AA9" i="181"/>
  <c r="W8" i="180"/>
  <c r="U8" i="180"/>
  <c r="S8" i="180"/>
  <c r="Q8" i="180"/>
  <c r="O8" i="180"/>
  <c r="M8" i="180"/>
  <c r="K8" i="180"/>
  <c r="I8" i="180"/>
  <c r="G8" i="180"/>
  <c r="E8" i="180"/>
  <c r="W7" i="180"/>
  <c r="U7" i="180"/>
  <c r="S7" i="180"/>
  <c r="Q7" i="180"/>
  <c r="O7" i="180"/>
  <c r="M7" i="180"/>
  <c r="K7" i="180"/>
  <c r="I7" i="180"/>
  <c r="G7" i="180"/>
  <c r="E7" i="180"/>
  <c r="W6" i="180"/>
  <c r="U6" i="180"/>
  <c r="S6" i="180"/>
  <c r="Q6" i="180"/>
  <c r="O6" i="180"/>
  <c r="M6" i="180"/>
  <c r="K6" i="180"/>
  <c r="I6" i="180"/>
  <c r="G6" i="180"/>
  <c r="E6" i="180"/>
  <c r="G9" i="179"/>
  <c r="E9" i="179"/>
  <c r="G8" i="179"/>
  <c r="E8" i="179"/>
  <c r="G7" i="179"/>
  <c r="E7" i="179"/>
  <c r="G6" i="179"/>
  <c r="E6" i="179"/>
  <c r="O8" i="178"/>
  <c r="M8" i="178"/>
  <c r="K8" i="178"/>
  <c r="I8" i="178"/>
  <c r="G8" i="178"/>
  <c r="O7" i="178"/>
  <c r="M7" i="178"/>
  <c r="K7" i="178"/>
  <c r="I7" i="178"/>
  <c r="G7" i="178"/>
  <c r="O6" i="178"/>
  <c r="M6" i="178"/>
  <c r="K6" i="178"/>
  <c r="I6" i="178"/>
  <c r="G6" i="178"/>
  <c r="E9" i="177"/>
  <c r="E8" i="177"/>
  <c r="E7" i="177"/>
  <c r="E6" i="177"/>
  <c r="G8" i="176"/>
  <c r="E8" i="176"/>
  <c r="G7" i="176"/>
  <c r="E7" i="176"/>
  <c r="G6" i="176"/>
  <c r="E6" i="176"/>
  <c r="M8" i="175"/>
  <c r="K8" i="175"/>
  <c r="I8" i="175"/>
  <c r="G8" i="175"/>
  <c r="E8" i="175"/>
  <c r="M7" i="175"/>
  <c r="K7" i="175"/>
  <c r="I7" i="175"/>
  <c r="G7" i="175"/>
  <c r="E7" i="175"/>
  <c r="M6" i="175"/>
  <c r="K6" i="175"/>
  <c r="I6" i="175"/>
  <c r="G6" i="175"/>
  <c r="E6" i="175"/>
  <c r="O8" i="174"/>
  <c r="M8" i="174"/>
  <c r="K8" i="174"/>
  <c r="I8" i="174"/>
  <c r="G8" i="174"/>
  <c r="E8" i="174"/>
  <c r="O7" i="174"/>
  <c r="M7" i="174"/>
  <c r="K7" i="174"/>
  <c r="I7" i="174"/>
  <c r="G7" i="174"/>
  <c r="E7" i="174"/>
  <c r="O6" i="174"/>
  <c r="M6" i="174"/>
  <c r="K6" i="174"/>
  <c r="I6" i="174"/>
  <c r="G6" i="174"/>
  <c r="E6" i="174"/>
  <c r="O5" i="174"/>
  <c r="M5" i="174"/>
  <c r="K5" i="174"/>
  <c r="I5" i="174"/>
  <c r="G5" i="174"/>
  <c r="E5" i="174"/>
  <c r="I8" i="173"/>
  <c r="G8" i="173"/>
  <c r="E8" i="173"/>
  <c r="I7" i="173"/>
  <c r="G7" i="173"/>
  <c r="E7" i="173"/>
  <c r="I6" i="173"/>
  <c r="G6" i="173"/>
  <c r="E6" i="173"/>
  <c r="I8" i="172"/>
  <c r="G8" i="172"/>
  <c r="E8" i="172"/>
  <c r="I7" i="172"/>
  <c r="G7" i="172"/>
  <c r="E7" i="172"/>
  <c r="I6" i="172"/>
  <c r="G6" i="172"/>
  <c r="E6" i="172"/>
  <c r="F9" i="171"/>
  <c r="F8" i="171"/>
  <c r="F7" i="171"/>
  <c r="F6" i="171"/>
  <c r="S8" i="170"/>
  <c r="Q8" i="170"/>
  <c r="N8" i="170"/>
  <c r="L8" i="170"/>
  <c r="J8" i="170"/>
  <c r="H8" i="170"/>
  <c r="F8" i="170"/>
  <c r="S7" i="170"/>
  <c r="Q7" i="170"/>
  <c r="N7" i="170"/>
  <c r="L7" i="170"/>
  <c r="J7" i="170"/>
  <c r="H7" i="170"/>
  <c r="F7" i="170"/>
  <c r="S6" i="170"/>
  <c r="Q6" i="170"/>
  <c r="N6" i="170"/>
  <c r="L6" i="170"/>
  <c r="J6" i="170"/>
  <c r="H6" i="170"/>
  <c r="F6" i="170"/>
  <c r="P7" i="169"/>
  <c r="K7" i="169"/>
  <c r="H7" i="169"/>
  <c r="F7" i="169"/>
  <c r="P6" i="169"/>
  <c r="K6" i="169"/>
  <c r="H6" i="169"/>
  <c r="F6" i="169"/>
  <c r="P5" i="169"/>
  <c r="K5" i="169"/>
  <c r="H5" i="169"/>
  <c r="F5" i="169"/>
  <c r="R16" i="168"/>
  <c r="N16" i="168"/>
  <c r="J16" i="168"/>
  <c r="H16" i="168"/>
  <c r="R15" i="168"/>
  <c r="N15" i="168"/>
  <c r="J15" i="168"/>
  <c r="H15" i="168"/>
  <c r="R14" i="168"/>
  <c r="N14" i="168"/>
  <c r="J14" i="168"/>
  <c r="H14" i="168"/>
  <c r="R13" i="168"/>
  <c r="N13" i="168"/>
  <c r="J13" i="168"/>
  <c r="H13" i="168"/>
  <c r="R12" i="168"/>
  <c r="N12" i="168"/>
  <c r="J12" i="168"/>
  <c r="H12" i="168"/>
  <c r="R11" i="168"/>
  <c r="N11" i="168"/>
  <c r="J11" i="168"/>
  <c r="H11" i="168"/>
  <c r="R10" i="168"/>
  <c r="N10" i="168"/>
  <c r="J10" i="168"/>
  <c r="H10" i="168"/>
  <c r="R9" i="168"/>
  <c r="N9" i="168"/>
  <c r="J9" i="168"/>
  <c r="H9" i="168"/>
  <c r="R8" i="168"/>
  <c r="N8" i="168"/>
  <c r="J8" i="168"/>
  <c r="H8" i="168"/>
  <c r="R7" i="168"/>
  <c r="N7" i="168"/>
  <c r="J7" i="168"/>
  <c r="H7" i="168"/>
  <c r="R6" i="168"/>
  <c r="N6" i="168"/>
  <c r="L6" i="168"/>
  <c r="J6" i="168"/>
  <c r="H6" i="168"/>
  <c r="M12" i="167"/>
  <c r="K12" i="167"/>
  <c r="I12" i="167"/>
  <c r="G12" i="167"/>
  <c r="M11" i="167"/>
  <c r="K11" i="167"/>
  <c r="I11" i="167"/>
  <c r="G11" i="167"/>
  <c r="M10" i="167"/>
  <c r="K10" i="167"/>
  <c r="I10" i="167"/>
  <c r="G10" i="167"/>
  <c r="M9" i="167"/>
  <c r="K9" i="167"/>
  <c r="I9" i="167"/>
  <c r="G9" i="167"/>
  <c r="M8" i="167"/>
  <c r="K8" i="167"/>
  <c r="I8" i="167"/>
  <c r="G8" i="167"/>
  <c r="M7" i="167"/>
  <c r="K7" i="167"/>
  <c r="I7" i="167"/>
  <c r="G7" i="167"/>
  <c r="M6" i="167"/>
  <c r="K6" i="167"/>
  <c r="I6" i="167"/>
  <c r="G6" i="167"/>
  <c r="L12" i="166"/>
  <c r="J12" i="166"/>
  <c r="H12" i="166"/>
  <c r="F12" i="166"/>
  <c r="L11" i="166"/>
  <c r="J11" i="166"/>
  <c r="H11" i="166"/>
  <c r="F11" i="166"/>
  <c r="L10" i="166"/>
  <c r="J10" i="166"/>
  <c r="H10" i="166"/>
  <c r="F10" i="166"/>
  <c r="L9" i="166"/>
  <c r="J9" i="166"/>
  <c r="H9" i="166"/>
  <c r="F9" i="166"/>
  <c r="L8" i="166"/>
  <c r="J8" i="166"/>
  <c r="H8" i="166"/>
  <c r="F8" i="166"/>
  <c r="L7" i="166"/>
  <c r="J7" i="166"/>
  <c r="H7" i="166"/>
  <c r="F7" i="166"/>
  <c r="L6" i="166"/>
  <c r="J6" i="166"/>
  <c r="H6" i="166"/>
  <c r="F6" i="166"/>
  <c r="AB15" i="165"/>
  <c r="W15" i="165"/>
  <c r="R15" i="165"/>
  <c r="P15" i="165"/>
  <c r="N15" i="165"/>
  <c r="L15" i="165"/>
  <c r="J15" i="165"/>
  <c r="H15" i="165"/>
  <c r="AB14" i="165"/>
  <c r="W14" i="165"/>
  <c r="R14" i="165"/>
  <c r="P14" i="165"/>
  <c r="N14" i="165"/>
  <c r="L14" i="165"/>
  <c r="J14" i="165"/>
  <c r="H14" i="165"/>
  <c r="AB13" i="165"/>
  <c r="W13" i="165"/>
  <c r="R13" i="165"/>
  <c r="P13" i="165"/>
  <c r="N13" i="165"/>
  <c r="L13" i="165"/>
  <c r="J13" i="165"/>
  <c r="H13" i="165"/>
  <c r="AB12" i="165"/>
  <c r="W12" i="165"/>
  <c r="R12" i="165"/>
  <c r="P12" i="165"/>
  <c r="N12" i="165"/>
  <c r="L12" i="165"/>
  <c r="J12" i="165"/>
  <c r="H12" i="165"/>
  <c r="AB11" i="165"/>
  <c r="W11" i="165"/>
  <c r="R11" i="165"/>
  <c r="P11" i="165"/>
  <c r="N11" i="165"/>
  <c r="L11" i="165"/>
  <c r="J11" i="165"/>
  <c r="H11" i="165"/>
  <c r="AB10" i="165"/>
  <c r="W10" i="165"/>
  <c r="R10" i="165"/>
  <c r="P10" i="165"/>
  <c r="N10" i="165"/>
  <c r="L10" i="165"/>
  <c r="J10" i="165"/>
  <c r="H10" i="165"/>
  <c r="AB9" i="165"/>
  <c r="W9" i="165"/>
  <c r="R9" i="165"/>
  <c r="P9" i="165"/>
  <c r="N9" i="165"/>
  <c r="L9" i="165"/>
  <c r="J9" i="165"/>
  <c r="H9" i="165"/>
  <c r="AB8" i="165"/>
  <c r="W8" i="165"/>
  <c r="R8" i="165"/>
  <c r="P8" i="165"/>
  <c r="N8" i="165"/>
  <c r="L8" i="165"/>
  <c r="J8" i="165"/>
  <c r="H8" i="165"/>
  <c r="AB7" i="165"/>
  <c r="W7" i="165"/>
  <c r="R7" i="165"/>
  <c r="P7" i="165"/>
  <c r="N7" i="165"/>
  <c r="L7" i="165"/>
  <c r="J7" i="165"/>
  <c r="H7" i="165"/>
  <c r="AB6" i="165"/>
  <c r="W6" i="165"/>
  <c r="R6" i="165"/>
  <c r="P6" i="165"/>
  <c r="N6" i="165"/>
  <c r="L6" i="165"/>
  <c r="J6" i="165"/>
  <c r="H6" i="165"/>
  <c r="L8" i="164"/>
  <c r="J8" i="164"/>
  <c r="H8" i="164"/>
  <c r="F8" i="164"/>
  <c r="L7" i="164"/>
  <c r="J7" i="164"/>
  <c r="H7" i="164"/>
  <c r="F7" i="164"/>
  <c r="L6" i="164"/>
  <c r="J6" i="164"/>
  <c r="H6" i="164"/>
  <c r="F6" i="164"/>
  <c r="L8" i="163"/>
  <c r="I8" i="163"/>
  <c r="G8" i="163"/>
  <c r="E8" i="163"/>
  <c r="L7" i="163"/>
  <c r="I7" i="163"/>
  <c r="G7" i="163"/>
  <c r="E7" i="163"/>
  <c r="L6" i="163"/>
  <c r="I6" i="163"/>
  <c r="G6" i="163"/>
  <c r="E6" i="163"/>
  <c r="L5" i="163"/>
  <c r="I5" i="163"/>
  <c r="G5" i="163"/>
  <c r="E5" i="163"/>
  <c r="I14" i="162"/>
  <c r="G14" i="162"/>
  <c r="E14" i="162"/>
  <c r="I13" i="162"/>
  <c r="G13" i="162"/>
  <c r="E13" i="162"/>
  <c r="I12" i="162"/>
  <c r="G12" i="162"/>
  <c r="E12" i="162"/>
  <c r="I11" i="162"/>
  <c r="G11" i="162"/>
  <c r="E11" i="162"/>
  <c r="I10" i="162"/>
  <c r="G10" i="162"/>
  <c r="E10" i="162"/>
  <c r="I9" i="162"/>
  <c r="G9" i="162"/>
  <c r="E9" i="162"/>
  <c r="I8" i="162"/>
  <c r="G8" i="162"/>
  <c r="E8" i="162"/>
  <c r="I7" i="162"/>
  <c r="G7" i="162"/>
  <c r="E7" i="162"/>
  <c r="I6" i="162"/>
  <c r="G6" i="162"/>
  <c r="E6" i="162"/>
  <c r="Y15" i="161"/>
  <c r="U15" i="161"/>
  <c r="S15" i="161"/>
  <c r="Q15" i="161"/>
  <c r="N15" i="161"/>
  <c r="K15" i="161"/>
  <c r="I15" i="161"/>
  <c r="F15" i="161"/>
  <c r="Y14" i="161"/>
  <c r="U14" i="161"/>
  <c r="S14" i="161"/>
  <c r="Q14" i="161"/>
  <c r="N14" i="161"/>
  <c r="K14" i="161"/>
  <c r="I14" i="161"/>
  <c r="F14" i="161"/>
  <c r="Y13" i="161"/>
  <c r="U13" i="161"/>
  <c r="S13" i="161"/>
  <c r="Q13" i="161"/>
  <c r="N13" i="161"/>
  <c r="K13" i="161"/>
  <c r="I13" i="161"/>
  <c r="F13" i="161"/>
  <c r="Y12" i="161"/>
  <c r="U12" i="161"/>
  <c r="S12" i="161"/>
  <c r="Q12" i="161"/>
  <c r="N12" i="161"/>
  <c r="K12" i="161"/>
  <c r="I12" i="161"/>
  <c r="F12" i="161"/>
  <c r="Y11" i="161"/>
  <c r="U11" i="161"/>
  <c r="S11" i="161"/>
  <c r="Q11" i="161"/>
  <c r="N11" i="161"/>
  <c r="K11" i="161"/>
  <c r="I11" i="161"/>
  <c r="F11" i="161"/>
  <c r="Y10" i="161"/>
  <c r="U10" i="161"/>
  <c r="S10" i="161"/>
  <c r="Q10" i="161"/>
  <c r="N10" i="161"/>
  <c r="K10" i="161"/>
  <c r="I10" i="161"/>
  <c r="F10" i="161"/>
  <c r="Y9" i="161"/>
  <c r="U9" i="161"/>
  <c r="S9" i="161"/>
  <c r="Q9" i="161"/>
  <c r="N9" i="161"/>
  <c r="K9" i="161"/>
  <c r="I9" i="161"/>
  <c r="F9" i="161"/>
  <c r="Y8" i="161"/>
  <c r="U8" i="161"/>
  <c r="S8" i="161"/>
  <c r="Q8" i="161"/>
  <c r="N8" i="161"/>
  <c r="K8" i="161"/>
  <c r="I8" i="161"/>
  <c r="F8" i="161"/>
  <c r="Y7" i="161"/>
  <c r="U7" i="161"/>
  <c r="S7" i="161"/>
  <c r="Q7" i="161"/>
  <c r="N7" i="161"/>
  <c r="K7" i="161"/>
  <c r="I7" i="161"/>
  <c r="F7" i="161"/>
  <c r="Y6" i="161"/>
  <c r="U6" i="161"/>
  <c r="S6" i="161"/>
  <c r="Q6" i="161"/>
  <c r="N6" i="161"/>
  <c r="K6" i="161"/>
  <c r="I6" i="161"/>
  <c r="F6" i="161"/>
  <c r="J13" i="160"/>
  <c r="H13" i="160"/>
  <c r="F13" i="160"/>
  <c r="J12" i="160"/>
  <c r="H12" i="160"/>
  <c r="F12" i="160"/>
  <c r="J11" i="160"/>
  <c r="H11" i="160"/>
  <c r="F11" i="160"/>
  <c r="J10" i="160"/>
  <c r="H10" i="160"/>
  <c r="F10" i="160"/>
  <c r="J9" i="160"/>
  <c r="H9" i="160"/>
  <c r="F9" i="160"/>
  <c r="J8" i="160"/>
  <c r="H8" i="160"/>
  <c r="F8" i="160"/>
  <c r="J7" i="160"/>
  <c r="H7" i="160"/>
  <c r="F7" i="160"/>
  <c r="J6" i="160"/>
  <c r="H6" i="160"/>
  <c r="F6" i="160"/>
  <c r="Z14" i="159"/>
  <c r="X14" i="159"/>
  <c r="V14" i="159"/>
  <c r="T14" i="159"/>
  <c r="R14" i="159"/>
  <c r="P14" i="159"/>
  <c r="N14" i="159"/>
  <c r="L14" i="159"/>
  <c r="J14" i="159"/>
  <c r="H14" i="159"/>
  <c r="F14" i="159"/>
  <c r="Z13" i="159"/>
  <c r="X13" i="159"/>
  <c r="V13" i="159"/>
  <c r="T13" i="159"/>
  <c r="R13" i="159"/>
  <c r="P13" i="159"/>
  <c r="N13" i="159"/>
  <c r="L13" i="159"/>
  <c r="J13" i="159"/>
  <c r="H13" i="159"/>
  <c r="F13" i="159"/>
  <c r="Z12" i="159"/>
  <c r="X12" i="159"/>
  <c r="V12" i="159"/>
  <c r="T12" i="159"/>
  <c r="R12" i="159"/>
  <c r="P12" i="159"/>
  <c r="N12" i="159"/>
  <c r="L12" i="159"/>
  <c r="J12" i="159"/>
  <c r="H12" i="159"/>
  <c r="F12" i="159"/>
  <c r="Z11" i="159"/>
  <c r="X11" i="159"/>
  <c r="V11" i="159"/>
  <c r="T11" i="159"/>
  <c r="R11" i="159"/>
  <c r="P11" i="159"/>
  <c r="N11" i="159"/>
  <c r="L11" i="159"/>
  <c r="J11" i="159"/>
  <c r="H11" i="159"/>
  <c r="F11" i="159"/>
  <c r="Z10" i="159"/>
  <c r="X10" i="159"/>
  <c r="V10" i="159"/>
  <c r="T10" i="159"/>
  <c r="R10" i="159"/>
  <c r="P10" i="159"/>
  <c r="N10" i="159"/>
  <c r="L10" i="159"/>
  <c r="J10" i="159"/>
  <c r="H10" i="159"/>
  <c r="F10" i="159"/>
  <c r="Z9" i="159"/>
  <c r="X9" i="159"/>
  <c r="V9" i="159"/>
  <c r="T9" i="159"/>
  <c r="R9" i="159"/>
  <c r="P9" i="159"/>
  <c r="N9" i="159"/>
  <c r="L9" i="159"/>
  <c r="J9" i="159"/>
  <c r="H9" i="159"/>
  <c r="F9" i="159"/>
  <c r="Z8" i="159"/>
  <c r="X8" i="159"/>
  <c r="V8" i="159"/>
  <c r="T8" i="159"/>
  <c r="R8" i="159"/>
  <c r="P8" i="159"/>
  <c r="N8" i="159"/>
  <c r="L8" i="159"/>
  <c r="J8" i="159"/>
  <c r="H8" i="159"/>
  <c r="F8" i="159"/>
  <c r="Z7" i="159"/>
  <c r="X7" i="159"/>
  <c r="V7" i="159"/>
  <c r="T7" i="159"/>
  <c r="R7" i="159"/>
  <c r="P7" i="159"/>
  <c r="N7" i="159"/>
  <c r="L7" i="159"/>
  <c r="J7" i="159"/>
  <c r="H7" i="159"/>
  <c r="F7" i="159"/>
  <c r="Z6" i="159"/>
  <c r="X6" i="159"/>
  <c r="V6" i="159"/>
  <c r="T6" i="159"/>
  <c r="R6" i="159"/>
  <c r="P6" i="159"/>
  <c r="N6" i="159"/>
  <c r="L6" i="159"/>
  <c r="J6" i="159"/>
  <c r="H6" i="159"/>
  <c r="F6" i="159"/>
  <c r="V16" i="158"/>
  <c r="T16" i="158"/>
  <c r="R16" i="158"/>
  <c r="P16" i="158"/>
  <c r="N16" i="158"/>
  <c r="L16" i="158"/>
  <c r="J16" i="158"/>
  <c r="H16" i="158"/>
  <c r="V15" i="158"/>
  <c r="T15" i="158"/>
  <c r="R15" i="158"/>
  <c r="P15" i="158"/>
  <c r="N15" i="158"/>
  <c r="L15" i="158"/>
  <c r="J15" i="158"/>
  <c r="H15" i="158"/>
  <c r="V14" i="158"/>
  <c r="T14" i="158"/>
  <c r="R14" i="158"/>
  <c r="P14" i="158"/>
  <c r="N14" i="158"/>
  <c r="L14" i="158"/>
  <c r="J14" i="158"/>
  <c r="H14" i="158"/>
  <c r="V13" i="158"/>
  <c r="T13" i="158"/>
  <c r="R13" i="158"/>
  <c r="P13" i="158"/>
  <c r="N13" i="158"/>
  <c r="L13" i="158"/>
  <c r="J13" i="158"/>
  <c r="H13" i="158"/>
  <c r="V12" i="158"/>
  <c r="T12" i="158"/>
  <c r="R12" i="158"/>
  <c r="P12" i="158"/>
  <c r="N12" i="158"/>
  <c r="L12" i="158"/>
  <c r="J12" i="158"/>
  <c r="H12" i="158"/>
  <c r="V11" i="158"/>
  <c r="T11" i="158"/>
  <c r="R11" i="158"/>
  <c r="P11" i="158"/>
  <c r="N11" i="158"/>
  <c r="L11" i="158"/>
  <c r="J11" i="158"/>
  <c r="H11" i="158"/>
  <c r="V10" i="158"/>
  <c r="T10" i="158"/>
  <c r="R10" i="158"/>
  <c r="P10" i="158"/>
  <c r="N10" i="158"/>
  <c r="L10" i="158"/>
  <c r="J10" i="158"/>
  <c r="H10" i="158"/>
  <c r="V9" i="158"/>
  <c r="T9" i="158"/>
  <c r="R9" i="158"/>
  <c r="P9" i="158"/>
  <c r="N9" i="158"/>
  <c r="L9" i="158"/>
  <c r="J9" i="158"/>
  <c r="H9" i="158"/>
  <c r="V8" i="158"/>
  <c r="T8" i="158"/>
  <c r="R8" i="158"/>
  <c r="P8" i="158"/>
  <c r="N8" i="158"/>
  <c r="L8" i="158"/>
  <c r="J8" i="158"/>
  <c r="H8" i="158"/>
  <c r="V7" i="158"/>
  <c r="T7" i="158"/>
  <c r="R7" i="158"/>
  <c r="P7" i="158"/>
  <c r="N7" i="158"/>
  <c r="L7" i="158"/>
  <c r="J7" i="158"/>
  <c r="H7" i="158"/>
  <c r="V6" i="158"/>
  <c r="T6" i="158"/>
  <c r="R6" i="158"/>
  <c r="P6" i="158"/>
  <c r="N6" i="158"/>
  <c r="L6" i="158"/>
  <c r="J6" i="158"/>
  <c r="H6" i="158"/>
  <c r="Q16" i="157"/>
  <c r="O16" i="157"/>
  <c r="M16" i="157"/>
  <c r="K16" i="157"/>
  <c r="I16" i="157"/>
  <c r="G16" i="157"/>
  <c r="Q15" i="157"/>
  <c r="O15" i="157"/>
  <c r="M15" i="157"/>
  <c r="K15" i="157"/>
  <c r="I15" i="157"/>
  <c r="G15" i="157"/>
  <c r="Q14" i="157"/>
  <c r="O14" i="157"/>
  <c r="M14" i="157"/>
  <c r="K14" i="157"/>
  <c r="I14" i="157"/>
  <c r="G14" i="157"/>
  <c r="Q13" i="157"/>
  <c r="O13" i="157"/>
  <c r="M13" i="157"/>
  <c r="K13" i="157"/>
  <c r="I13" i="157"/>
  <c r="G13" i="157"/>
  <c r="Q12" i="157"/>
  <c r="O12" i="157"/>
  <c r="M12" i="157"/>
  <c r="K12" i="157"/>
  <c r="I12" i="157"/>
  <c r="G12" i="157"/>
  <c r="Q11" i="157"/>
  <c r="O11" i="157"/>
  <c r="M11" i="157"/>
  <c r="K11" i="157"/>
  <c r="I11" i="157"/>
  <c r="G11" i="157"/>
  <c r="Q10" i="157"/>
  <c r="O10" i="157"/>
  <c r="M10" i="157"/>
  <c r="K10" i="157"/>
  <c r="I10" i="157"/>
  <c r="G10" i="157"/>
  <c r="Q9" i="157"/>
  <c r="O9" i="157"/>
  <c r="M9" i="157"/>
  <c r="K9" i="157"/>
  <c r="I9" i="157"/>
  <c r="G9" i="157"/>
  <c r="Q8" i="157"/>
  <c r="O8" i="157"/>
  <c r="M8" i="157"/>
  <c r="K8" i="157"/>
  <c r="I8" i="157"/>
  <c r="G8" i="157"/>
  <c r="Q7" i="157"/>
  <c r="O7" i="157"/>
  <c r="M7" i="157"/>
  <c r="K7" i="157"/>
  <c r="I7" i="157"/>
  <c r="G7" i="157"/>
  <c r="Z6" i="157"/>
  <c r="V6" i="157"/>
  <c r="Q6" i="157"/>
  <c r="O6" i="157"/>
  <c r="M6" i="157"/>
  <c r="K6" i="157"/>
  <c r="I6" i="157"/>
  <c r="G6" i="157"/>
  <c r="L8" i="156"/>
  <c r="I8" i="156"/>
  <c r="G8" i="156"/>
  <c r="E8" i="156"/>
  <c r="L7" i="156"/>
  <c r="I7" i="156"/>
  <c r="G7" i="156"/>
  <c r="E7" i="156"/>
  <c r="L6" i="156"/>
  <c r="I6" i="156"/>
  <c r="G6" i="156"/>
  <c r="E6" i="156"/>
  <c r="L5" i="156"/>
  <c r="I5" i="156"/>
  <c r="G5" i="156"/>
  <c r="E5" i="156"/>
  <c r="L8" i="155"/>
  <c r="J8" i="155"/>
  <c r="H8" i="155"/>
  <c r="F8" i="155"/>
  <c r="L7" i="155"/>
  <c r="J7" i="155"/>
  <c r="H7" i="155"/>
  <c r="F7" i="155"/>
  <c r="L6" i="155"/>
  <c r="J6" i="155"/>
  <c r="H6" i="155"/>
  <c r="F6" i="155"/>
  <c r="M7" i="154"/>
  <c r="K7" i="154"/>
  <c r="I7" i="154"/>
  <c r="G7" i="154"/>
  <c r="M6" i="154"/>
  <c r="K6" i="154"/>
  <c r="I6" i="154"/>
  <c r="G6" i="154"/>
  <c r="M5" i="154"/>
  <c r="K5" i="154"/>
  <c r="I5" i="154"/>
  <c r="G5" i="154"/>
  <c r="Q12" i="153"/>
  <c r="O12" i="153"/>
  <c r="M12" i="153"/>
  <c r="K12" i="153"/>
  <c r="I12" i="153"/>
  <c r="G12" i="153"/>
  <c r="Q11" i="153"/>
  <c r="O11" i="153"/>
  <c r="M11" i="153"/>
  <c r="K11" i="153"/>
  <c r="I11" i="153"/>
  <c r="G11" i="153"/>
  <c r="Q10" i="153"/>
  <c r="O10" i="153"/>
  <c r="M10" i="153"/>
  <c r="K10" i="153"/>
  <c r="I10" i="153"/>
  <c r="G10" i="153"/>
  <c r="Q9" i="153"/>
  <c r="O9" i="153"/>
  <c r="M9" i="153"/>
  <c r="K9" i="153"/>
  <c r="I9" i="153"/>
  <c r="G9" i="153"/>
  <c r="L8" i="152"/>
  <c r="I8" i="152"/>
  <c r="G8" i="152"/>
  <c r="E8" i="152"/>
  <c r="L7" i="152"/>
  <c r="I7" i="152"/>
  <c r="G7" i="152"/>
  <c r="E7" i="152"/>
  <c r="L6" i="152"/>
  <c r="I6" i="152"/>
  <c r="G6" i="152"/>
  <c r="E6" i="152"/>
  <c r="L5" i="152"/>
  <c r="I5" i="152"/>
  <c r="G5" i="152"/>
  <c r="E5" i="152"/>
  <c r="N8" i="151"/>
  <c r="K8" i="151"/>
  <c r="I8" i="151"/>
  <c r="G8" i="151"/>
  <c r="N7" i="151"/>
  <c r="K7" i="151"/>
  <c r="I7" i="151"/>
  <c r="G7" i="151"/>
  <c r="N6" i="151"/>
  <c r="K6" i="151"/>
  <c r="I6" i="151"/>
  <c r="G6" i="151"/>
  <c r="N5" i="151"/>
  <c r="K5" i="151"/>
  <c r="I5" i="151"/>
  <c r="G5" i="151"/>
  <c r="L8" i="150"/>
  <c r="J8" i="150"/>
  <c r="G8" i="150"/>
  <c r="E8" i="150"/>
  <c r="L7" i="150"/>
  <c r="J7" i="150"/>
  <c r="G7" i="150"/>
  <c r="E7" i="150"/>
  <c r="L6" i="150"/>
  <c r="J6" i="150"/>
  <c r="G6" i="150"/>
  <c r="E6" i="150"/>
  <c r="L5" i="150"/>
  <c r="J5" i="150"/>
  <c r="G5" i="150"/>
  <c r="E5" i="150"/>
  <c r="AJ15" i="143"/>
  <c r="AJ14" i="143"/>
  <c r="AJ13" i="143"/>
  <c r="AJ12" i="143"/>
  <c r="AJ11" i="143"/>
  <c r="AJ10" i="143"/>
  <c r="AJ9" i="143"/>
  <c r="AJ8" i="143"/>
  <c r="AJ7" i="143"/>
  <c r="C4" i="98"/>
  <c r="B31" i="98"/>
  <c r="D31" i="98"/>
  <c r="B32" i="98"/>
  <c r="B33" i="98"/>
  <c r="B34" i="98"/>
  <c r="B35" i="98"/>
  <c r="B36" i="98"/>
  <c r="B37" i="98"/>
  <c r="B38" i="98"/>
  <c r="B39" i="98"/>
  <c r="B40" i="98"/>
  <c r="B41" i="98"/>
  <c r="B42" i="98"/>
  <c r="B43" i="98"/>
  <c r="B44" i="98"/>
  <c r="B45" i="98"/>
  <c r="B46" i="98"/>
  <c r="B47" i="98"/>
  <c r="B48" i="98"/>
  <c r="B49" i="98"/>
  <c r="B50" i="98"/>
  <c r="E6" i="1"/>
  <c r="G6" i="1"/>
  <c r="I6" i="1"/>
  <c r="K6" i="1"/>
  <c r="N6" i="1"/>
  <c r="E7" i="1"/>
  <c r="G7" i="1"/>
  <c r="I7" i="1"/>
  <c r="K7" i="1"/>
  <c r="N7" i="1"/>
  <c r="E8" i="1"/>
  <c r="G8" i="1"/>
  <c r="I8" i="1"/>
  <c r="K8" i="1"/>
  <c r="N8" i="1"/>
  <c r="E9" i="1"/>
  <c r="I9" i="1"/>
  <c r="E10" i="1"/>
  <c r="G10" i="1"/>
  <c r="I10" i="1"/>
  <c r="K10" i="1"/>
  <c r="N10" i="1"/>
  <c r="E11" i="1"/>
  <c r="G11" i="1"/>
  <c r="I11" i="1"/>
  <c r="K11" i="1"/>
  <c r="N11" i="1"/>
  <c r="E12" i="1"/>
  <c r="G12" i="1"/>
  <c r="I12" i="1"/>
  <c r="K12" i="1"/>
  <c r="N12" i="1"/>
  <c r="E13" i="1"/>
  <c r="G13" i="1"/>
  <c r="I13" i="1"/>
  <c r="K13" i="1"/>
  <c r="N13" i="1"/>
  <c r="E14" i="1"/>
  <c r="G14" i="1"/>
  <c r="I14" i="1"/>
  <c r="K14" i="1"/>
  <c r="N14" i="1"/>
  <c r="E15" i="1"/>
  <c r="G15" i="1"/>
  <c r="I15" i="1"/>
  <c r="K15" i="1"/>
  <c r="N15" i="1"/>
  <c r="E16" i="1"/>
  <c r="G16" i="1"/>
  <c r="I16" i="1"/>
  <c r="K16" i="1"/>
  <c r="N16" i="1"/>
  <c r="E17" i="1"/>
  <c r="G17" i="1"/>
  <c r="I17" i="1"/>
  <c r="K17" i="1"/>
  <c r="N17" i="1"/>
  <c r="E6" i="2"/>
  <c r="G6" i="2"/>
  <c r="I6" i="2"/>
  <c r="K6" i="2"/>
  <c r="N6" i="2"/>
  <c r="S6" i="2"/>
  <c r="E7" i="2"/>
  <c r="G7" i="2"/>
  <c r="I7" i="2"/>
  <c r="K7" i="2"/>
  <c r="N7" i="2"/>
  <c r="S7" i="2"/>
  <c r="E8" i="2"/>
  <c r="G8" i="2"/>
  <c r="I8" i="2"/>
  <c r="K8" i="2"/>
  <c r="N8" i="2"/>
  <c r="S8" i="2"/>
  <c r="E9" i="2"/>
  <c r="G9" i="2"/>
  <c r="I9" i="2"/>
  <c r="K9" i="2"/>
  <c r="N9" i="2"/>
  <c r="S9" i="2"/>
  <c r="E10" i="2"/>
  <c r="G10" i="2"/>
  <c r="I10" i="2"/>
  <c r="K10" i="2"/>
  <c r="N10" i="2"/>
  <c r="S10" i="2"/>
  <c r="E11" i="2"/>
  <c r="G11" i="2"/>
  <c r="I11" i="2"/>
  <c r="K11" i="2"/>
  <c r="N11" i="2"/>
  <c r="S11" i="2"/>
  <c r="E6" i="56"/>
  <c r="G6" i="56"/>
  <c r="I6" i="56"/>
  <c r="K6" i="56"/>
  <c r="M6" i="56"/>
  <c r="Q6" i="56"/>
  <c r="E7" i="56"/>
  <c r="G7" i="56"/>
  <c r="I7" i="56"/>
  <c r="K7" i="56"/>
  <c r="M7" i="56"/>
  <c r="Q7" i="56"/>
  <c r="E8" i="56"/>
  <c r="G8" i="56"/>
  <c r="I8" i="56"/>
  <c r="K8" i="56"/>
  <c r="M8" i="56"/>
  <c r="Q8" i="56"/>
  <c r="E9" i="56"/>
  <c r="G9" i="56"/>
  <c r="I9" i="56"/>
  <c r="K9" i="56"/>
  <c r="M9" i="56"/>
  <c r="Q9" i="56"/>
  <c r="E10" i="56"/>
  <c r="G10" i="56"/>
  <c r="I10" i="56"/>
  <c r="K10" i="56"/>
  <c r="M10" i="56"/>
  <c r="Q10" i="56"/>
  <c r="E11" i="56"/>
  <c r="G11" i="56"/>
  <c r="I11" i="56"/>
  <c r="K11" i="56"/>
  <c r="M11" i="56"/>
  <c r="Q11" i="56"/>
  <c r="E12" i="56"/>
  <c r="G12" i="56"/>
  <c r="I12" i="56"/>
  <c r="K12" i="56"/>
  <c r="M12" i="56"/>
  <c r="Q12" i="56"/>
  <c r="E13" i="56"/>
  <c r="G13" i="56"/>
  <c r="I13" i="56"/>
  <c r="K13" i="56"/>
  <c r="M13" i="56"/>
  <c r="Q13" i="56"/>
  <c r="E14" i="56"/>
  <c r="G14" i="56"/>
  <c r="I14" i="56"/>
  <c r="K14" i="56"/>
  <c r="M14" i="56"/>
  <c r="Q14" i="56"/>
  <c r="F6" i="62"/>
  <c r="H6" i="62"/>
  <c r="J6" i="62"/>
  <c r="F7" i="62"/>
  <c r="H7" i="62"/>
  <c r="J7" i="62"/>
  <c r="F8" i="62"/>
  <c r="H8" i="62"/>
  <c r="J8" i="62"/>
  <c r="F9" i="62"/>
  <c r="H9" i="62"/>
  <c r="J9" i="62"/>
  <c r="F10" i="62"/>
  <c r="H10" i="62"/>
  <c r="J10" i="62"/>
  <c r="F11" i="62"/>
  <c r="H11" i="62"/>
  <c r="J11" i="62"/>
  <c r="F12" i="62"/>
  <c r="H12" i="62"/>
  <c r="J12" i="62"/>
  <c r="F13" i="62"/>
  <c r="H13" i="62"/>
  <c r="J13" i="62"/>
  <c r="F6" i="84"/>
  <c r="H6" i="84"/>
  <c r="J6" i="84"/>
  <c r="F7" i="84"/>
  <c r="H7" i="84"/>
  <c r="J7" i="84"/>
  <c r="F8" i="84"/>
  <c r="H8" i="84"/>
  <c r="J8" i="84"/>
  <c r="F9" i="84"/>
  <c r="H9" i="84"/>
  <c r="J9" i="84"/>
  <c r="F10" i="84"/>
  <c r="H10" i="84"/>
  <c r="J10" i="84"/>
  <c r="F11" i="84"/>
  <c r="H11" i="84"/>
  <c r="J11" i="84"/>
  <c r="F12" i="84"/>
  <c r="H12" i="84"/>
  <c r="J12" i="84"/>
  <c r="F13" i="84"/>
  <c r="H13" i="84"/>
  <c r="J13" i="84"/>
  <c r="F14" i="84"/>
  <c r="H14" i="84"/>
  <c r="J14" i="84"/>
  <c r="F15" i="84"/>
  <c r="H15" i="84"/>
  <c r="J15" i="84"/>
  <c r="C6" i="4"/>
  <c r="E6" i="4"/>
  <c r="H6" i="4"/>
  <c r="J6" i="4"/>
  <c r="M6" i="4"/>
  <c r="C8" i="4"/>
  <c r="E8" i="4"/>
  <c r="H8" i="4"/>
  <c r="J8" i="4"/>
  <c r="C9" i="4"/>
  <c r="E9" i="4"/>
  <c r="H9" i="4"/>
  <c r="J9" i="4"/>
  <c r="C10" i="4"/>
  <c r="E10" i="4"/>
  <c r="H10" i="4"/>
  <c r="J10" i="4"/>
  <c r="C11" i="4"/>
  <c r="E11" i="4"/>
  <c r="H11" i="4"/>
  <c r="J11" i="4"/>
  <c r="C12" i="4"/>
  <c r="E12" i="4"/>
  <c r="H12" i="4"/>
  <c r="J12" i="4"/>
  <c r="H13" i="4"/>
  <c r="C14" i="4"/>
  <c r="E14" i="4"/>
  <c r="H14" i="4"/>
  <c r="J14" i="4"/>
  <c r="C15" i="4"/>
  <c r="E15" i="4"/>
  <c r="H15" i="4"/>
  <c r="J15" i="4"/>
  <c r="C16" i="4"/>
  <c r="E16" i="4"/>
  <c r="H16" i="4"/>
  <c r="J16" i="4"/>
  <c r="C17" i="4"/>
  <c r="E17" i="4"/>
  <c r="H17" i="4"/>
  <c r="J17" i="4"/>
  <c r="G5" i="9"/>
  <c r="G6" i="9"/>
  <c r="G7" i="9"/>
  <c r="G8" i="9"/>
  <c r="G9" i="9"/>
  <c r="G10" i="9"/>
  <c r="E6" i="51"/>
  <c r="G6" i="51"/>
  <c r="I6" i="51"/>
  <c r="K6" i="51"/>
  <c r="M6" i="51"/>
  <c r="E7" i="51"/>
  <c r="G7" i="51"/>
  <c r="I7" i="51"/>
  <c r="K7" i="51"/>
  <c r="M7" i="51"/>
  <c r="E8" i="51"/>
  <c r="G8" i="51"/>
  <c r="I8" i="51"/>
  <c r="K8" i="51"/>
  <c r="M8" i="51"/>
  <c r="E9" i="51"/>
  <c r="G9" i="51"/>
  <c r="I9" i="51"/>
  <c r="K9" i="51"/>
  <c r="M9" i="51"/>
  <c r="E10" i="51"/>
  <c r="G10" i="51"/>
  <c r="I10" i="51"/>
  <c r="K10" i="51"/>
  <c r="M10" i="51"/>
  <c r="E11" i="51"/>
  <c r="G11" i="51"/>
  <c r="I11" i="51"/>
  <c r="K11" i="51"/>
  <c r="M11" i="51"/>
  <c r="E12" i="51"/>
  <c r="G12" i="51"/>
  <c r="I12" i="51"/>
  <c r="K12" i="51"/>
  <c r="M12" i="51"/>
  <c r="E13" i="51"/>
  <c r="G13" i="51"/>
  <c r="I13" i="51"/>
  <c r="K13" i="51"/>
  <c r="M13" i="51"/>
  <c r="E14" i="51"/>
  <c r="G14" i="51"/>
  <c r="I14" i="51"/>
  <c r="K14" i="51"/>
  <c r="M14" i="51"/>
  <c r="E15" i="51"/>
  <c r="G15" i="51"/>
  <c r="I15" i="51"/>
  <c r="K15" i="51"/>
  <c r="M15" i="51"/>
  <c r="H6" i="52"/>
  <c r="H7" i="52"/>
  <c r="H8" i="52"/>
  <c r="H9" i="52"/>
  <c r="H10" i="52"/>
  <c r="H11" i="52"/>
  <c r="H12" i="52"/>
  <c r="H13" i="52"/>
  <c r="H14" i="52"/>
  <c r="H15" i="52"/>
  <c r="F5" i="53"/>
  <c r="H5" i="53"/>
  <c r="F6" i="53"/>
  <c r="H6" i="53"/>
  <c r="F7" i="53"/>
  <c r="H7" i="53"/>
  <c r="F8" i="53"/>
  <c r="H8" i="53"/>
  <c r="F9" i="53"/>
  <c r="H9" i="53"/>
  <c r="F10" i="53"/>
  <c r="H10" i="53"/>
  <c r="F11" i="53"/>
  <c r="H11" i="53"/>
  <c r="F12" i="53"/>
  <c r="H12" i="53"/>
  <c r="F13" i="53"/>
  <c r="H13" i="53"/>
  <c r="F14" i="53"/>
  <c r="H14" i="53"/>
  <c r="F15" i="53"/>
  <c r="H15" i="53"/>
  <c r="F16" i="53"/>
  <c r="H16" i="53"/>
  <c r="F17" i="53"/>
  <c r="H17" i="53"/>
  <c r="F18" i="53"/>
  <c r="H18" i="53"/>
  <c r="H6" i="146"/>
  <c r="J6" i="146"/>
  <c r="L6" i="146"/>
  <c r="N6" i="146"/>
  <c r="R6" i="146"/>
  <c r="H7" i="146"/>
  <c r="J7" i="146"/>
  <c r="N7" i="146"/>
  <c r="R7" i="146"/>
  <c r="H8" i="146"/>
  <c r="J8" i="146"/>
  <c r="N8" i="146"/>
  <c r="R8" i="146"/>
  <c r="H9" i="146"/>
  <c r="J9" i="146"/>
  <c r="N9" i="146"/>
  <c r="R9" i="146"/>
  <c r="H10" i="146"/>
  <c r="J10" i="146"/>
  <c r="N10" i="146"/>
  <c r="R10" i="146"/>
  <c r="H11" i="146"/>
  <c r="J11" i="146"/>
  <c r="N11" i="146"/>
  <c r="R11" i="146"/>
  <c r="H12" i="146"/>
  <c r="J12" i="146"/>
  <c r="N12" i="146"/>
  <c r="R12" i="146"/>
  <c r="H13" i="146"/>
  <c r="J13" i="146"/>
  <c r="N13" i="146"/>
  <c r="R13" i="146"/>
  <c r="H14" i="146"/>
  <c r="J14" i="146"/>
  <c r="N14" i="146"/>
  <c r="R14" i="146"/>
  <c r="H15" i="146"/>
  <c r="J15" i="146"/>
  <c r="N15" i="146"/>
  <c r="R15" i="146"/>
  <c r="H16" i="146"/>
  <c r="J16" i="146"/>
  <c r="N16" i="146"/>
  <c r="R16" i="146"/>
  <c r="H17" i="146"/>
  <c r="J17" i="146"/>
  <c r="N17" i="146"/>
  <c r="R17" i="146"/>
  <c r="G6" i="16"/>
  <c r="I6" i="16"/>
  <c r="G7" i="16"/>
  <c r="I7" i="16"/>
  <c r="G8" i="16"/>
  <c r="I8" i="16"/>
  <c r="G9" i="16"/>
  <c r="I9" i="16"/>
  <c r="G10" i="16"/>
  <c r="I10" i="16"/>
  <c r="G11" i="16"/>
  <c r="I11" i="16"/>
  <c r="G12" i="16"/>
  <c r="I12" i="16"/>
  <c r="G13" i="16"/>
  <c r="I13" i="16"/>
  <c r="G14" i="16"/>
  <c r="I14" i="16"/>
  <c r="F6" i="93"/>
  <c r="H6" i="93"/>
  <c r="J6" i="93"/>
  <c r="F7" i="93"/>
  <c r="H7" i="93"/>
  <c r="J7" i="93"/>
  <c r="F8" i="93"/>
  <c r="H8" i="93"/>
  <c r="J8" i="93"/>
  <c r="F9" i="93"/>
  <c r="H9" i="93"/>
  <c r="J9" i="93"/>
  <c r="F10" i="93"/>
  <c r="H10" i="93"/>
  <c r="J10" i="93"/>
  <c r="F11" i="93"/>
  <c r="H11" i="93"/>
  <c r="J11" i="93"/>
  <c r="F12" i="93"/>
  <c r="H12" i="93"/>
  <c r="J12" i="93"/>
  <c r="F13" i="93"/>
  <c r="H13" i="93"/>
  <c r="J13" i="93"/>
  <c r="F14" i="93"/>
  <c r="H14" i="93"/>
  <c r="J14" i="93"/>
  <c r="F15" i="93"/>
  <c r="H15" i="93"/>
  <c r="J15" i="93"/>
  <c r="I6" i="48"/>
  <c r="K6" i="48"/>
  <c r="I7" i="48"/>
  <c r="K7" i="48"/>
  <c r="I8" i="48"/>
  <c r="K8" i="48"/>
  <c r="I9" i="48"/>
  <c r="K9" i="48"/>
  <c r="I10" i="48"/>
  <c r="K10" i="48"/>
  <c r="I11" i="48"/>
  <c r="K11" i="48"/>
  <c r="I12" i="48"/>
  <c r="K12" i="48"/>
  <c r="I13" i="48"/>
  <c r="K13" i="48"/>
  <c r="I14" i="48"/>
  <c r="K14" i="48"/>
  <c r="I15" i="48"/>
  <c r="K15" i="48"/>
  <c r="F6" i="49"/>
  <c r="H6" i="49"/>
  <c r="J6" i="49"/>
  <c r="L6" i="49"/>
  <c r="F7" i="49"/>
  <c r="H7" i="49"/>
  <c r="L7" i="49"/>
  <c r="F8" i="49"/>
  <c r="H8" i="49"/>
  <c r="L8" i="49"/>
  <c r="F9" i="49"/>
  <c r="H9" i="49"/>
  <c r="L9" i="49"/>
  <c r="F10" i="49"/>
  <c r="H10" i="49"/>
  <c r="L10" i="49"/>
  <c r="F11" i="49"/>
  <c r="H11" i="49"/>
  <c r="L11" i="49"/>
  <c r="F12" i="49"/>
  <c r="H12" i="49"/>
  <c r="L12" i="49"/>
  <c r="F13" i="49"/>
  <c r="H13" i="49"/>
  <c r="L13" i="49"/>
  <c r="F14" i="49"/>
  <c r="H14" i="49"/>
  <c r="L14" i="49"/>
  <c r="F15" i="49"/>
  <c r="H15" i="49"/>
  <c r="L15" i="49"/>
  <c r="H6" i="85"/>
  <c r="J6" i="85"/>
  <c r="H7" i="85"/>
  <c r="J7" i="85"/>
  <c r="H8" i="85"/>
  <c r="J8" i="85"/>
  <c r="H9" i="85"/>
  <c r="J9" i="85"/>
  <c r="H11" i="85"/>
  <c r="J11" i="85"/>
  <c r="H12" i="85"/>
  <c r="J12" i="85"/>
  <c r="H13" i="85"/>
  <c r="J13" i="85"/>
  <c r="F6" i="44"/>
  <c r="H6" i="44"/>
  <c r="N6" i="44"/>
  <c r="T6" i="44"/>
  <c r="F7" i="44"/>
  <c r="H7" i="44"/>
  <c r="N7" i="44"/>
  <c r="T7" i="44"/>
  <c r="F8" i="44"/>
  <c r="H8" i="44"/>
  <c r="N8" i="44"/>
  <c r="T8" i="44"/>
  <c r="F9" i="44"/>
  <c r="H9" i="44"/>
  <c r="N9" i="44"/>
  <c r="T9" i="44"/>
  <c r="F10" i="44"/>
  <c r="H10" i="44"/>
  <c r="N10" i="44"/>
  <c r="T10" i="44"/>
  <c r="F11" i="44"/>
  <c r="H11" i="44"/>
  <c r="N11" i="44"/>
  <c r="T11" i="44"/>
  <c r="F12" i="44"/>
  <c r="H12" i="44"/>
  <c r="N12" i="44"/>
  <c r="T12" i="44"/>
  <c r="F13" i="44"/>
  <c r="H13" i="44"/>
  <c r="N13" i="44"/>
  <c r="T13" i="44"/>
  <c r="F14" i="44"/>
  <c r="H14" i="44"/>
  <c r="N14" i="44"/>
  <c r="T14" i="44"/>
  <c r="F15" i="44"/>
  <c r="H15" i="44"/>
  <c r="N15" i="44"/>
  <c r="T15" i="44"/>
  <c r="F16" i="44"/>
  <c r="H16" i="44"/>
  <c r="N16" i="44"/>
  <c r="T16" i="44"/>
  <c r="F17" i="44"/>
  <c r="H17" i="44"/>
  <c r="N17" i="44"/>
  <c r="T17" i="44"/>
  <c r="F18" i="44"/>
  <c r="H18" i="44"/>
  <c r="N18" i="44"/>
  <c r="T18" i="44"/>
  <c r="F19" i="44"/>
  <c r="H19" i="44"/>
  <c r="N19" i="44"/>
  <c r="T19" i="44"/>
  <c r="F20" i="44"/>
  <c r="H20" i="44"/>
  <c r="N20" i="44"/>
  <c r="T20" i="44"/>
  <c r="F21" i="44"/>
  <c r="H21" i="44"/>
  <c r="N21" i="44"/>
  <c r="T21" i="44"/>
  <c r="F22" i="44"/>
  <c r="H22" i="44"/>
  <c r="N22" i="44"/>
  <c r="T22" i="44"/>
  <c r="F23" i="44"/>
  <c r="H23" i="44"/>
  <c r="N23" i="44"/>
  <c r="T23" i="44"/>
  <c r="F24" i="44"/>
  <c r="H24" i="44"/>
  <c r="N24" i="44"/>
  <c r="T24" i="44"/>
  <c r="C6" i="23"/>
  <c r="E6" i="23"/>
  <c r="G6" i="23"/>
  <c r="I6" i="23"/>
  <c r="Q6" i="23"/>
  <c r="S6" i="23"/>
  <c r="U6" i="23"/>
  <c r="W6" i="23"/>
  <c r="Y6" i="23"/>
  <c r="C7" i="23"/>
  <c r="E7" i="23"/>
  <c r="G7" i="23"/>
  <c r="I7" i="23"/>
  <c r="Q7" i="23"/>
  <c r="S7" i="23"/>
  <c r="U7" i="23"/>
  <c r="W7" i="23"/>
  <c r="Y7" i="23"/>
  <c r="C8" i="23"/>
  <c r="E8" i="23"/>
  <c r="G8" i="23"/>
  <c r="I8" i="23"/>
  <c r="Q8" i="23"/>
  <c r="S8" i="23"/>
  <c r="U8" i="23"/>
  <c r="W8" i="23"/>
  <c r="Y8" i="23"/>
  <c r="C9" i="23"/>
  <c r="E9" i="23"/>
  <c r="G9" i="23"/>
  <c r="I9" i="23"/>
  <c r="Q9" i="23"/>
  <c r="S9" i="23"/>
  <c r="U9" i="23"/>
  <c r="W9" i="23"/>
  <c r="Y9" i="23"/>
  <c r="C10" i="23"/>
  <c r="E10" i="23"/>
  <c r="G10" i="23"/>
  <c r="I10" i="23"/>
  <c r="Q10" i="23"/>
  <c r="S10" i="23"/>
  <c r="U10" i="23"/>
  <c r="W10" i="23"/>
  <c r="Y10" i="23"/>
  <c r="C11" i="23"/>
  <c r="E11" i="23"/>
  <c r="G11" i="23"/>
  <c r="I11" i="23"/>
  <c r="Q11" i="23"/>
  <c r="S11" i="23"/>
  <c r="U11" i="23"/>
  <c r="W11" i="23"/>
  <c r="Y11" i="23"/>
  <c r="C12" i="23"/>
  <c r="E12" i="23"/>
  <c r="G12" i="23"/>
  <c r="I12" i="23"/>
  <c r="Q12" i="23"/>
  <c r="S12" i="23"/>
  <c r="U12" i="23"/>
  <c r="W12" i="23"/>
  <c r="Y12" i="23"/>
  <c r="C13" i="23"/>
  <c r="E13" i="23"/>
  <c r="G13" i="23"/>
  <c r="I13" i="23"/>
  <c r="Q13" i="23"/>
  <c r="S13" i="23"/>
  <c r="U13" i="23"/>
  <c r="W13" i="23"/>
  <c r="Y13" i="23"/>
  <c r="C14" i="23"/>
  <c r="E14" i="23"/>
  <c r="G14" i="23"/>
  <c r="I14" i="23"/>
  <c r="Q14" i="23"/>
  <c r="S14" i="23"/>
  <c r="U14" i="23"/>
  <c r="W14" i="23"/>
  <c r="Y14" i="23"/>
  <c r="C15" i="23"/>
  <c r="E15" i="23"/>
  <c r="G15" i="23"/>
  <c r="I15" i="23"/>
  <c r="Q15" i="23"/>
  <c r="S15" i="23"/>
  <c r="U15" i="23"/>
  <c r="W15" i="23"/>
  <c r="Y15" i="23"/>
  <c r="G6" i="79"/>
  <c r="I6" i="79"/>
  <c r="G7" i="79"/>
  <c r="I7" i="79"/>
  <c r="G8" i="79"/>
  <c r="I8" i="79"/>
  <c r="G9" i="79"/>
  <c r="I9" i="79"/>
  <c r="G10" i="79"/>
  <c r="I10" i="79"/>
  <c r="G11" i="79"/>
  <c r="I11" i="79"/>
  <c r="G12" i="79"/>
  <c r="I12" i="79"/>
  <c r="G13" i="79"/>
  <c r="I13" i="79"/>
  <c r="G14" i="79"/>
  <c r="I14" i="79"/>
  <c r="G15" i="79"/>
  <c r="I15" i="79"/>
  <c r="G16" i="79"/>
  <c r="I16" i="79"/>
  <c r="G17" i="79"/>
  <c r="I17" i="79"/>
  <c r="F6" i="24"/>
  <c r="H6" i="24"/>
  <c r="J6" i="24"/>
  <c r="L6" i="24"/>
  <c r="F7" i="24"/>
  <c r="H7" i="24"/>
  <c r="J7" i="24"/>
  <c r="L7" i="24"/>
  <c r="F8" i="24"/>
  <c r="H8" i="24"/>
  <c r="J8" i="24"/>
  <c r="L8" i="24"/>
  <c r="F9" i="24"/>
  <c r="H9" i="24"/>
  <c r="J9" i="24"/>
  <c r="L9" i="24"/>
  <c r="F10" i="24"/>
  <c r="H10" i="24"/>
  <c r="J10" i="24"/>
  <c r="L10" i="24"/>
  <c r="F11" i="24"/>
  <c r="H11" i="24"/>
  <c r="J11" i="24"/>
  <c r="L11" i="24"/>
  <c r="F12" i="24"/>
  <c r="H12" i="24"/>
  <c r="J12" i="24"/>
  <c r="L12" i="24"/>
  <c r="F13" i="24"/>
  <c r="H13" i="24"/>
  <c r="J13" i="24"/>
  <c r="L13" i="24"/>
  <c r="F14" i="24"/>
  <c r="H14" i="24"/>
  <c r="J14" i="24"/>
  <c r="L14" i="24"/>
  <c r="F15" i="24"/>
  <c r="H15" i="24"/>
  <c r="J15" i="24"/>
  <c r="L15" i="24"/>
  <c r="F16" i="24"/>
  <c r="H16" i="24"/>
  <c r="J16" i="24"/>
  <c r="L16" i="24"/>
  <c r="D6" i="90"/>
  <c r="F6" i="90"/>
  <c r="H6" i="90"/>
  <c r="D7" i="90"/>
  <c r="F7" i="90"/>
  <c r="H7" i="90"/>
  <c r="D8" i="90"/>
  <c r="F8" i="90"/>
  <c r="H8" i="90"/>
  <c r="D9" i="90"/>
  <c r="F9" i="90"/>
  <c r="H9" i="90"/>
  <c r="D10" i="90"/>
  <c r="F10" i="90"/>
  <c r="H10" i="90"/>
  <c r="D11" i="90"/>
  <c r="F11" i="90"/>
  <c r="H11" i="90"/>
  <c r="D12" i="90"/>
  <c r="F12" i="90"/>
  <c r="H12" i="90"/>
  <c r="D13" i="90"/>
  <c r="F13" i="90"/>
  <c r="H13" i="90"/>
  <c r="D14" i="90"/>
  <c r="F14" i="90"/>
  <c r="H14" i="90"/>
  <c r="D15" i="90"/>
  <c r="F15" i="90"/>
  <c r="H15" i="90"/>
  <c r="D16" i="90"/>
  <c r="F16" i="90"/>
  <c r="H16" i="90"/>
  <c r="D17" i="90"/>
  <c r="F17" i="90"/>
  <c r="H17" i="90"/>
  <c r="D18" i="90"/>
  <c r="F18" i="90"/>
  <c r="H18" i="90"/>
  <c r="D19" i="90"/>
  <c r="F19" i="90"/>
  <c r="H19" i="90"/>
  <c r="D20" i="90"/>
  <c r="F20" i="90"/>
  <c r="H20" i="90"/>
  <c r="D21" i="90"/>
  <c r="F21" i="90"/>
  <c r="H21" i="90"/>
  <c r="D22" i="90"/>
  <c r="F22" i="90"/>
  <c r="H22" i="90"/>
  <c r="D23" i="90"/>
  <c r="F23" i="90"/>
  <c r="H23" i="90"/>
  <c r="D24" i="90"/>
  <c r="F24" i="90"/>
  <c r="H24" i="90"/>
  <c r="D25" i="90"/>
  <c r="F25" i="90"/>
  <c r="H25" i="90"/>
  <c r="D26" i="90"/>
  <c r="F26" i="90"/>
  <c r="H26" i="90"/>
  <c r="D27" i="90"/>
  <c r="F27" i="90"/>
  <c r="H27" i="90"/>
  <c r="D28" i="90"/>
  <c r="F28" i="90"/>
  <c r="H28" i="90"/>
  <c r="D29" i="90"/>
  <c r="F29" i="90"/>
  <c r="H29" i="90"/>
  <c r="D30" i="90"/>
  <c r="F30" i="90"/>
  <c r="H30" i="90"/>
  <c r="D31" i="90"/>
  <c r="F31" i="90"/>
  <c r="H31" i="90"/>
  <c r="D32" i="90"/>
  <c r="F32" i="90"/>
  <c r="H32" i="90"/>
  <c r="D33" i="90"/>
  <c r="F33" i="90"/>
  <c r="H33" i="90"/>
  <c r="D34" i="90"/>
  <c r="F34" i="90"/>
  <c r="H34" i="90"/>
  <c r="D35" i="90"/>
  <c r="F35" i="90"/>
  <c r="H35" i="90"/>
  <c r="D36" i="90"/>
  <c r="F36" i="90"/>
  <c r="H36" i="90"/>
  <c r="D37" i="90"/>
  <c r="F37" i="90"/>
  <c r="H37" i="90"/>
  <c r="D38" i="90"/>
  <c r="F38" i="90"/>
  <c r="H38" i="90"/>
  <c r="D7" i="88"/>
  <c r="F7" i="88"/>
  <c r="O7" i="88"/>
  <c r="D8" i="88"/>
  <c r="F8" i="88"/>
  <c r="O8" i="88"/>
  <c r="D9" i="88"/>
  <c r="F9" i="88"/>
  <c r="O9" i="88"/>
  <c r="D10" i="88"/>
  <c r="F10" i="88"/>
  <c r="O10" i="88"/>
  <c r="D11" i="88"/>
  <c r="F11" i="88"/>
  <c r="O11" i="88"/>
  <c r="D12" i="88"/>
  <c r="F12" i="88"/>
  <c r="O12" i="88"/>
  <c r="D13" i="88"/>
  <c r="F13" i="88"/>
  <c r="O13" i="88"/>
  <c r="D14" i="88"/>
  <c r="F14" i="88"/>
  <c r="O14" i="88"/>
  <c r="D15" i="88"/>
  <c r="F15" i="88"/>
  <c r="O15" i="88"/>
  <c r="D16" i="88"/>
  <c r="F16" i="88"/>
  <c r="O16" i="88"/>
  <c r="D17" i="88"/>
  <c r="F17" i="88"/>
  <c r="O17" i="88"/>
  <c r="D18" i="88"/>
  <c r="F18" i="88"/>
  <c r="O18" i="88"/>
  <c r="D19" i="88"/>
  <c r="F19" i="88"/>
  <c r="O19" i="88"/>
  <c r="D20" i="88"/>
  <c r="F20" i="88"/>
  <c r="O20" i="88"/>
  <c r="D21" i="88"/>
  <c r="F21" i="88"/>
  <c r="O21" i="88"/>
  <c r="D22" i="88"/>
  <c r="F22" i="88"/>
  <c r="O22" i="88"/>
  <c r="D23" i="88"/>
  <c r="F23" i="88"/>
  <c r="O23" i="88"/>
  <c r="D24" i="88"/>
  <c r="F24" i="88"/>
  <c r="O24" i="88"/>
  <c r="D6" i="92"/>
  <c r="F6" i="92"/>
  <c r="H6" i="92"/>
  <c r="D7" i="92"/>
  <c r="F7" i="92"/>
  <c r="H7" i="92"/>
  <c r="D8" i="92"/>
  <c r="F8" i="92"/>
  <c r="H8" i="92"/>
  <c r="D9" i="92"/>
  <c r="F9" i="92"/>
  <c r="H9" i="92"/>
  <c r="D10" i="92"/>
  <c r="F10" i="92"/>
  <c r="H10" i="92"/>
  <c r="D11" i="92"/>
  <c r="F11" i="92"/>
  <c r="H11" i="92"/>
  <c r="D12" i="92"/>
  <c r="F12" i="92"/>
  <c r="H12" i="92"/>
  <c r="D13" i="92"/>
  <c r="F13" i="92"/>
  <c r="H13" i="92"/>
  <c r="D14" i="92"/>
  <c r="F14" i="92"/>
  <c r="H14" i="92"/>
  <c r="D15" i="92"/>
  <c r="F15" i="92"/>
  <c r="H15" i="92"/>
  <c r="D16" i="92"/>
  <c r="F16" i="92"/>
  <c r="H16" i="92"/>
  <c r="D17" i="92"/>
  <c r="F17" i="92"/>
  <c r="H17" i="92"/>
  <c r="D18" i="92"/>
  <c r="F18" i="92"/>
  <c r="H18" i="92"/>
  <c r="D19" i="92"/>
  <c r="F19" i="92"/>
  <c r="H19" i="92"/>
  <c r="D20" i="92"/>
  <c r="F20" i="92"/>
  <c r="H20" i="92"/>
  <c r="D21" i="92"/>
  <c r="F21" i="92"/>
  <c r="H21" i="92"/>
  <c r="D22" i="92"/>
  <c r="F22" i="92"/>
  <c r="H22" i="92"/>
  <c r="D23" i="92"/>
  <c r="F23" i="92"/>
  <c r="H23" i="92"/>
  <c r="D24" i="92"/>
  <c r="F24" i="92"/>
  <c r="H24" i="92"/>
  <c r="D25" i="92"/>
  <c r="F25" i="92"/>
  <c r="H25" i="92"/>
  <c r="D26" i="92"/>
  <c r="F26" i="92"/>
  <c r="H26" i="92"/>
  <c r="D27" i="92"/>
  <c r="F27" i="92"/>
  <c r="H27" i="92"/>
  <c r="D28" i="92"/>
  <c r="F28" i="92"/>
  <c r="H28" i="92"/>
  <c r="D29" i="92"/>
  <c r="F29" i="92"/>
  <c r="H29" i="92"/>
  <c r="D30" i="92"/>
  <c r="F30" i="92"/>
  <c r="H30" i="92"/>
  <c r="D31" i="92"/>
  <c r="F31" i="92"/>
  <c r="H31" i="92"/>
  <c r="G7" i="145"/>
  <c r="M7" i="145"/>
  <c r="U7" i="145"/>
  <c r="W7" i="145"/>
  <c r="G8" i="145"/>
  <c r="M8" i="145"/>
  <c r="U8" i="145"/>
  <c r="W8" i="145"/>
  <c r="G9" i="145"/>
  <c r="M9" i="145"/>
  <c r="U9" i="145"/>
  <c r="W9" i="145"/>
  <c r="G10" i="145"/>
  <c r="M10" i="145"/>
  <c r="U10" i="145"/>
  <c r="W10" i="145"/>
  <c r="M11" i="145"/>
  <c r="U11" i="145"/>
  <c r="W11" i="145"/>
  <c r="G12" i="145"/>
  <c r="M12" i="145"/>
  <c r="U12" i="145"/>
  <c r="W12" i="145"/>
  <c r="M13" i="145"/>
  <c r="U13" i="145"/>
  <c r="W13" i="145"/>
  <c r="M14" i="145"/>
  <c r="U14" i="145"/>
  <c r="W14" i="145"/>
  <c r="G15" i="145"/>
  <c r="M15" i="145"/>
  <c r="U15" i="145"/>
  <c r="W15" i="145"/>
  <c r="G16" i="145"/>
  <c r="M16" i="145"/>
  <c r="U16" i="145"/>
  <c r="W16" i="145"/>
  <c r="G17" i="145"/>
  <c r="M17" i="145"/>
  <c r="U17" i="145"/>
  <c r="W17" i="145"/>
  <c r="G18" i="145"/>
  <c r="M18" i="145"/>
  <c r="U18" i="145"/>
  <c r="W18" i="145"/>
  <c r="G19" i="145"/>
  <c r="M19" i="145"/>
  <c r="U19" i="145"/>
  <c r="W19" i="145"/>
  <c r="G20" i="145"/>
  <c r="M20" i="145"/>
  <c r="U20" i="145"/>
  <c r="W20" i="145"/>
  <c r="G21" i="145"/>
  <c r="M21" i="145"/>
  <c r="U21" i="145"/>
  <c r="W21" i="145"/>
  <c r="G6" i="50"/>
  <c r="I6" i="50"/>
  <c r="K6" i="50"/>
  <c r="G7" i="50"/>
  <c r="I7" i="50"/>
  <c r="K7" i="50"/>
  <c r="G8" i="50"/>
  <c r="I8" i="50"/>
  <c r="K8" i="50"/>
  <c r="G9" i="50"/>
  <c r="I9" i="50"/>
  <c r="K9" i="50"/>
  <c r="G10" i="50"/>
  <c r="I10" i="50"/>
  <c r="K10" i="50"/>
  <c r="G11" i="50"/>
  <c r="I11" i="50"/>
  <c r="K11" i="50"/>
  <c r="G12" i="50"/>
  <c r="I12" i="50"/>
  <c r="K12" i="50"/>
  <c r="G13" i="50"/>
  <c r="I13" i="50"/>
  <c r="K13" i="50"/>
  <c r="G14" i="50"/>
  <c r="I14" i="50"/>
  <c r="K14" i="50"/>
  <c r="G15" i="50"/>
  <c r="I15" i="50"/>
  <c r="K15" i="50"/>
  <c r="G16" i="50"/>
  <c r="I16" i="50"/>
  <c r="K16" i="50"/>
  <c r="G17" i="50"/>
  <c r="I17" i="50"/>
  <c r="K17" i="50"/>
  <c r="G18" i="50"/>
  <c r="I18" i="50"/>
  <c r="K18" i="50"/>
  <c r="G19" i="50"/>
  <c r="I19" i="50"/>
  <c r="G20" i="50"/>
  <c r="I20" i="50"/>
  <c r="G21" i="50"/>
  <c r="I21" i="50"/>
  <c r="F6" i="10"/>
  <c r="K6" i="10"/>
  <c r="M6" i="10"/>
  <c r="O6" i="10"/>
  <c r="Q6" i="10"/>
  <c r="T6" i="10"/>
  <c r="V6" i="10"/>
  <c r="X6" i="10"/>
  <c r="Z6" i="10"/>
  <c r="F7" i="10"/>
  <c r="K7" i="10"/>
  <c r="M7" i="10"/>
  <c r="O7" i="10"/>
  <c r="Q7" i="10"/>
  <c r="T7" i="10"/>
  <c r="V7" i="10"/>
  <c r="X7" i="10"/>
  <c r="Z7" i="10"/>
  <c r="F8" i="10"/>
  <c r="K8" i="10"/>
  <c r="M8" i="10"/>
  <c r="O8" i="10"/>
  <c r="Q8" i="10"/>
  <c r="T8" i="10"/>
  <c r="V8" i="10"/>
  <c r="X8" i="10"/>
  <c r="Z8" i="10"/>
  <c r="F9" i="10"/>
  <c r="K9" i="10"/>
  <c r="M9" i="10"/>
  <c r="O9" i="10"/>
  <c r="Q9" i="10"/>
  <c r="T9" i="10"/>
  <c r="V9" i="10"/>
  <c r="X9" i="10"/>
  <c r="Z9" i="10"/>
  <c r="F10" i="10"/>
  <c r="K10" i="10"/>
  <c r="M10" i="10"/>
  <c r="O10" i="10"/>
  <c r="Q10" i="10"/>
  <c r="T10" i="10"/>
  <c r="V10" i="10"/>
  <c r="X10" i="10"/>
  <c r="Z10" i="10"/>
  <c r="F11" i="10"/>
  <c r="K11" i="10"/>
  <c r="M11" i="10"/>
  <c r="O11" i="10"/>
  <c r="Q11" i="10"/>
  <c r="T11" i="10"/>
  <c r="V11" i="10"/>
  <c r="X11" i="10"/>
  <c r="Z11" i="10"/>
  <c r="F12" i="10"/>
  <c r="K12" i="10"/>
  <c r="M12" i="10"/>
  <c r="O12" i="10"/>
  <c r="Q12" i="10"/>
  <c r="T12" i="10"/>
  <c r="V12" i="10"/>
  <c r="X12" i="10"/>
  <c r="Z12" i="10"/>
  <c r="F7" i="74"/>
  <c r="L7" i="74"/>
  <c r="N7" i="74"/>
  <c r="P7" i="74"/>
  <c r="R7" i="74"/>
  <c r="U7" i="74"/>
  <c r="X7" i="74"/>
  <c r="AC7" i="74"/>
  <c r="F8" i="74"/>
  <c r="L8" i="74"/>
  <c r="N8" i="74"/>
  <c r="P8" i="74"/>
  <c r="R8" i="74"/>
  <c r="U8" i="74"/>
  <c r="X8" i="74"/>
  <c r="AC8" i="74"/>
  <c r="F9" i="74"/>
  <c r="L9" i="74"/>
  <c r="N9" i="74"/>
  <c r="P9" i="74"/>
  <c r="R9" i="74"/>
  <c r="U9" i="74"/>
  <c r="X9" i="74"/>
  <c r="AC9" i="74"/>
  <c r="F10" i="74"/>
  <c r="L10" i="74"/>
  <c r="N10" i="74"/>
  <c r="P10" i="74"/>
  <c r="R10" i="74"/>
  <c r="U10" i="74"/>
  <c r="X10" i="74"/>
  <c r="AC10" i="74"/>
  <c r="F11" i="74"/>
  <c r="L11" i="74"/>
  <c r="N11" i="74"/>
  <c r="P11" i="74"/>
  <c r="R11" i="74"/>
  <c r="U11" i="74"/>
  <c r="X11" i="74"/>
  <c r="AC11" i="74"/>
  <c r="F12" i="74"/>
  <c r="L12" i="74"/>
  <c r="N12" i="74"/>
  <c r="P12" i="74"/>
  <c r="R12" i="74"/>
  <c r="U12" i="74"/>
  <c r="X12" i="74"/>
  <c r="AC12" i="74"/>
  <c r="F13" i="74"/>
  <c r="L13" i="74"/>
  <c r="N13" i="74"/>
  <c r="P13" i="74"/>
  <c r="R13" i="74"/>
  <c r="U13" i="74"/>
  <c r="X13" i="74"/>
  <c r="AC13" i="74"/>
  <c r="F7" i="73"/>
  <c r="K7" i="73"/>
  <c r="M7" i="73"/>
  <c r="O7" i="73"/>
  <c r="Q7" i="73"/>
  <c r="T7" i="73"/>
  <c r="W7" i="73"/>
  <c r="AB7" i="73"/>
  <c r="F8" i="73"/>
  <c r="K8" i="73"/>
  <c r="M8" i="73"/>
  <c r="O8" i="73"/>
  <c r="Q8" i="73"/>
  <c r="T8" i="73"/>
  <c r="W8" i="73"/>
  <c r="AB8" i="73"/>
  <c r="F9" i="73"/>
  <c r="K9" i="73"/>
  <c r="M9" i="73"/>
  <c r="O9" i="73"/>
  <c r="Q9" i="73"/>
  <c r="T9" i="73"/>
  <c r="W9" i="73"/>
  <c r="AB9" i="73"/>
  <c r="F10" i="73"/>
  <c r="K10" i="73"/>
  <c r="M10" i="73"/>
  <c r="O10" i="73"/>
  <c r="Q10" i="73"/>
  <c r="T10" i="73"/>
  <c r="W10" i="73"/>
  <c r="AB10" i="73"/>
  <c r="F11" i="73"/>
  <c r="K11" i="73"/>
  <c r="M11" i="73"/>
  <c r="O11" i="73"/>
  <c r="Q11" i="73"/>
  <c r="T11" i="73"/>
  <c r="W11" i="73"/>
  <c r="AB11" i="73"/>
  <c r="F12" i="73"/>
  <c r="K12" i="73"/>
  <c r="M12" i="73"/>
  <c r="O12" i="73"/>
  <c r="Q12" i="73"/>
  <c r="T12" i="73"/>
  <c r="W12" i="73"/>
  <c r="AB12" i="73"/>
  <c r="F13" i="73"/>
  <c r="K13" i="73"/>
  <c r="M13" i="73"/>
  <c r="O13" i="73"/>
  <c r="Q13" i="73"/>
  <c r="T13" i="73"/>
  <c r="W13" i="73"/>
  <c r="AB13" i="73"/>
  <c r="F14" i="73"/>
  <c r="K14" i="73"/>
  <c r="M14" i="73"/>
  <c r="O14" i="73"/>
  <c r="Q14" i="73"/>
  <c r="T14" i="73"/>
  <c r="W14" i="73"/>
  <c r="AB14" i="73"/>
  <c r="G6" i="14"/>
  <c r="J6" i="14"/>
  <c r="L6" i="14"/>
  <c r="Q6" i="14"/>
  <c r="V6" i="14"/>
  <c r="G7" i="14"/>
  <c r="J7" i="14"/>
  <c r="L7" i="14"/>
  <c r="Q7" i="14"/>
  <c r="V7" i="14"/>
  <c r="G8" i="14"/>
  <c r="J8" i="14"/>
  <c r="L8" i="14"/>
  <c r="Q8" i="14"/>
  <c r="V8" i="14"/>
  <c r="G9" i="14"/>
  <c r="J9" i="14"/>
  <c r="L9" i="14"/>
  <c r="Q9" i="14"/>
  <c r="V9" i="14"/>
  <c r="G10" i="14"/>
  <c r="J10" i="14"/>
  <c r="L10" i="14"/>
  <c r="Q10" i="14"/>
  <c r="V10" i="14"/>
  <c r="G11" i="14"/>
  <c r="J11" i="14"/>
  <c r="L11" i="14"/>
  <c r="Q11" i="14"/>
  <c r="V11" i="14"/>
  <c r="G12" i="14"/>
  <c r="J12" i="14"/>
  <c r="L12" i="14"/>
  <c r="Q12" i="14"/>
  <c r="V12" i="14"/>
  <c r="G13" i="14"/>
  <c r="J13" i="14"/>
  <c r="L13" i="14"/>
  <c r="Q13" i="14"/>
  <c r="V13" i="14"/>
  <c r="G14" i="14"/>
  <c r="J14" i="14"/>
  <c r="L14" i="14"/>
  <c r="Q14" i="14"/>
  <c r="V14" i="14"/>
  <c r="G15" i="14"/>
  <c r="J15" i="14"/>
  <c r="L15" i="14"/>
  <c r="Q15" i="14"/>
  <c r="V15" i="14"/>
  <c r="G16" i="14"/>
  <c r="J16" i="14"/>
  <c r="L16" i="14"/>
  <c r="Q16" i="14"/>
  <c r="V16" i="14"/>
  <c r="G17" i="14"/>
  <c r="J17" i="14"/>
  <c r="L17" i="14"/>
  <c r="Q17" i="14"/>
  <c r="V17" i="14"/>
  <c r="F6" i="18"/>
  <c r="I6" i="18"/>
  <c r="K6" i="18"/>
  <c r="M6" i="18"/>
  <c r="O6" i="18"/>
  <c r="Q6" i="18"/>
  <c r="T6" i="18"/>
  <c r="AA6" i="18"/>
  <c r="AC6" i="18"/>
  <c r="AE6" i="18"/>
  <c r="F7" i="18"/>
  <c r="I7" i="18"/>
  <c r="K7" i="18"/>
  <c r="M7" i="18"/>
  <c r="O7" i="18"/>
  <c r="Q7" i="18"/>
  <c r="T7" i="18"/>
  <c r="AA7" i="18"/>
  <c r="AC7" i="18"/>
  <c r="AE7" i="18"/>
  <c r="F8" i="18"/>
  <c r="I8" i="18"/>
  <c r="K8" i="18"/>
  <c r="M8" i="18"/>
  <c r="O8" i="18"/>
  <c r="Q8" i="18"/>
  <c r="T8" i="18"/>
  <c r="AA8" i="18"/>
  <c r="AC8" i="18"/>
  <c r="AE8" i="18"/>
  <c r="F9" i="18"/>
  <c r="I9" i="18"/>
  <c r="K9" i="18"/>
  <c r="M9" i="18"/>
  <c r="O9" i="18"/>
  <c r="Q9" i="18"/>
  <c r="T9" i="18"/>
  <c r="AA9" i="18"/>
  <c r="AC9" i="18"/>
  <c r="AE9" i="18"/>
  <c r="F10" i="18"/>
  <c r="I10" i="18"/>
  <c r="K10" i="18"/>
  <c r="M10" i="18"/>
  <c r="O10" i="18"/>
  <c r="Q10" i="18"/>
  <c r="T10" i="18"/>
  <c r="AA10" i="18"/>
  <c r="AC10" i="18"/>
  <c r="AE10" i="18"/>
  <c r="F11" i="18"/>
  <c r="I11" i="18"/>
  <c r="K11" i="18"/>
  <c r="M11" i="18"/>
  <c r="O11" i="18"/>
  <c r="Q11" i="18"/>
  <c r="T11" i="18"/>
  <c r="AA11" i="18"/>
  <c r="AC11" i="18"/>
  <c r="AE11" i="18"/>
  <c r="F12" i="18"/>
  <c r="I12" i="18"/>
  <c r="K12" i="18"/>
  <c r="M12" i="18"/>
  <c r="O12" i="18"/>
  <c r="Q12" i="18"/>
  <c r="T12" i="18"/>
  <c r="AA12" i="18"/>
  <c r="AC12" i="18"/>
  <c r="AE12" i="18"/>
  <c r="F13" i="18"/>
  <c r="I13" i="18"/>
  <c r="K13" i="18"/>
  <c r="M13" i="18"/>
  <c r="O13" i="18"/>
  <c r="Q13" i="18"/>
  <c r="T13" i="18"/>
  <c r="AA13" i="18"/>
  <c r="AC13" i="18"/>
  <c r="AE13" i="18"/>
  <c r="F14" i="18"/>
  <c r="I14" i="18"/>
  <c r="K14" i="18"/>
  <c r="M14" i="18"/>
  <c r="O14" i="18"/>
  <c r="Q14" i="18"/>
  <c r="T14" i="18"/>
  <c r="AA14" i="18"/>
  <c r="AC14" i="18"/>
  <c r="AE14" i="18"/>
  <c r="G7" i="42"/>
  <c r="I7" i="42"/>
  <c r="K7" i="42"/>
  <c r="M7" i="42"/>
  <c r="O7" i="42"/>
  <c r="Q7" i="42"/>
  <c r="S7" i="42"/>
  <c r="U7" i="42"/>
  <c r="W7" i="42"/>
  <c r="Y7" i="42"/>
  <c r="AA7" i="42"/>
  <c r="AC7" i="42"/>
  <c r="G8" i="42"/>
  <c r="I8" i="42"/>
  <c r="K8" i="42"/>
  <c r="M8" i="42"/>
  <c r="O8" i="42"/>
  <c r="Q8" i="42"/>
  <c r="S8" i="42"/>
  <c r="U8" i="42"/>
  <c r="W8" i="42"/>
  <c r="Y8" i="42"/>
  <c r="AA8" i="42"/>
  <c r="AC8" i="42"/>
  <c r="G9" i="42"/>
  <c r="I9" i="42"/>
  <c r="K9" i="42"/>
  <c r="M9" i="42"/>
  <c r="O9" i="42"/>
  <c r="Q9" i="42"/>
  <c r="S9" i="42"/>
  <c r="U9" i="42"/>
  <c r="W9" i="42"/>
  <c r="Y9" i="42"/>
  <c r="AA9" i="42"/>
  <c r="AC9" i="42"/>
  <c r="G10" i="42"/>
  <c r="I10" i="42"/>
  <c r="K10" i="42"/>
  <c r="M10" i="42"/>
  <c r="O10" i="42"/>
  <c r="Q10" i="42"/>
  <c r="S10" i="42"/>
  <c r="U10" i="42"/>
  <c r="W10" i="42"/>
  <c r="Y10" i="42"/>
  <c r="AA10" i="42"/>
  <c r="AC10" i="42"/>
  <c r="G11" i="42"/>
  <c r="I11" i="42"/>
  <c r="K11" i="42"/>
  <c r="M11" i="42"/>
  <c r="O11" i="42"/>
  <c r="Q11" i="42"/>
  <c r="S11" i="42"/>
  <c r="U11" i="42"/>
  <c r="W11" i="42"/>
  <c r="Y11" i="42"/>
  <c r="AA11" i="42"/>
  <c r="AC11" i="42"/>
  <c r="G12" i="42"/>
  <c r="I12" i="42"/>
  <c r="K12" i="42"/>
  <c r="M12" i="42"/>
  <c r="O12" i="42"/>
  <c r="Q12" i="42"/>
  <c r="S12" i="42"/>
  <c r="U12" i="42"/>
  <c r="W12" i="42"/>
  <c r="Y12" i="42"/>
  <c r="AA12" i="42"/>
  <c r="AC12" i="42"/>
  <c r="G13" i="42"/>
  <c r="I13" i="42"/>
  <c r="K13" i="42"/>
  <c r="M13" i="42"/>
  <c r="O13" i="42"/>
  <c r="Q13" i="42"/>
  <c r="S13" i="42"/>
  <c r="U13" i="42"/>
  <c r="W13" i="42"/>
  <c r="Y13" i="42"/>
  <c r="AA13" i="42"/>
  <c r="AC13" i="42"/>
  <c r="G14" i="42"/>
  <c r="I14" i="42"/>
  <c r="K14" i="42"/>
  <c r="M14" i="42"/>
  <c r="O14" i="42"/>
  <c r="Q14" i="42"/>
  <c r="S14" i="42"/>
  <c r="U14" i="42"/>
  <c r="W14" i="42"/>
  <c r="Y14" i="42"/>
  <c r="AA14" i="42"/>
  <c r="AC14" i="42"/>
  <c r="G15" i="42"/>
  <c r="I15" i="42"/>
  <c r="K15" i="42"/>
  <c r="M15" i="42"/>
  <c r="O15" i="42"/>
  <c r="Q15" i="42"/>
  <c r="S15" i="42"/>
  <c r="U15" i="42"/>
  <c r="W15" i="42"/>
  <c r="Y15" i="42"/>
  <c r="AA15" i="42"/>
  <c r="AC15" i="42"/>
  <c r="G16" i="42"/>
  <c r="I16" i="42"/>
  <c r="K16" i="42"/>
  <c r="M16" i="42"/>
  <c r="O16" i="42"/>
  <c r="Q16" i="42"/>
  <c r="S16" i="42"/>
  <c r="U16" i="42"/>
  <c r="W16" i="42"/>
  <c r="Y16" i="42"/>
  <c r="AA16" i="42"/>
  <c r="AC16" i="42"/>
  <c r="G17" i="42"/>
  <c r="I17" i="42"/>
  <c r="K17" i="42"/>
  <c r="M17" i="42"/>
  <c r="O17" i="42"/>
  <c r="Q17" i="42"/>
  <c r="S17" i="42"/>
  <c r="U17" i="42"/>
  <c r="W17" i="42"/>
  <c r="Y17" i="42"/>
  <c r="AA17" i="42"/>
  <c r="AC17" i="42"/>
  <c r="G18" i="42"/>
  <c r="I18" i="42"/>
  <c r="K18" i="42"/>
  <c r="M18" i="42"/>
  <c r="O18" i="42"/>
  <c r="Q18" i="42"/>
  <c r="S18" i="42"/>
  <c r="U18" i="42"/>
  <c r="W18" i="42"/>
  <c r="Y18" i="42"/>
  <c r="AA18" i="42"/>
  <c r="AC18" i="42"/>
  <c r="F7" i="43"/>
  <c r="J7" i="43"/>
  <c r="L7" i="43"/>
  <c r="N7" i="43"/>
  <c r="P7" i="43"/>
  <c r="R7" i="43"/>
  <c r="T7" i="43"/>
  <c r="V7" i="43"/>
  <c r="X7" i="43"/>
  <c r="Z7" i="43"/>
  <c r="AB7" i="43"/>
  <c r="AD7" i="43"/>
  <c r="F8" i="43"/>
  <c r="H8" i="43"/>
  <c r="J8" i="43"/>
  <c r="L8" i="43"/>
  <c r="N8" i="43"/>
  <c r="P8" i="43"/>
  <c r="R8" i="43"/>
  <c r="T8" i="43"/>
  <c r="V8" i="43"/>
  <c r="X8" i="43"/>
  <c r="Z8" i="43"/>
  <c r="AB8" i="43"/>
  <c r="F9" i="43"/>
  <c r="H9" i="43"/>
  <c r="J9" i="43"/>
  <c r="L9" i="43"/>
  <c r="N9" i="43"/>
  <c r="P9" i="43"/>
  <c r="R9" i="43"/>
  <c r="T9" i="43"/>
  <c r="V9" i="43"/>
  <c r="X9" i="43"/>
  <c r="Z9" i="43"/>
  <c r="AB9" i="43"/>
  <c r="AD9" i="43"/>
  <c r="F10" i="43"/>
  <c r="H10" i="43"/>
  <c r="J10" i="43"/>
  <c r="L10" i="43"/>
  <c r="N10" i="43"/>
  <c r="P10" i="43"/>
  <c r="R10" i="43"/>
  <c r="T10" i="43"/>
  <c r="V10" i="43"/>
  <c r="X10" i="43"/>
  <c r="Z10" i="43"/>
  <c r="AB10" i="43"/>
  <c r="F11" i="43"/>
  <c r="H11" i="43"/>
  <c r="J11" i="43"/>
  <c r="L11" i="43"/>
  <c r="N11" i="43"/>
  <c r="P11" i="43"/>
  <c r="R11" i="43"/>
  <c r="T11" i="43"/>
  <c r="V11" i="43"/>
  <c r="X11" i="43"/>
  <c r="Z11" i="43"/>
  <c r="AB11" i="43"/>
  <c r="AD11" i="43"/>
  <c r="F12" i="43"/>
  <c r="H12" i="43"/>
  <c r="J12" i="43"/>
  <c r="L12" i="43"/>
  <c r="N12" i="43"/>
  <c r="P12" i="43"/>
  <c r="R12" i="43"/>
  <c r="T12" i="43"/>
  <c r="V12" i="43"/>
  <c r="X12" i="43"/>
  <c r="Z12" i="43"/>
  <c r="AB12" i="43"/>
  <c r="F13" i="43"/>
  <c r="H13" i="43"/>
  <c r="J13" i="43"/>
  <c r="L13" i="43"/>
  <c r="N13" i="43"/>
  <c r="P13" i="43"/>
  <c r="R13" i="43"/>
  <c r="T13" i="43"/>
  <c r="V13" i="43"/>
  <c r="X13" i="43"/>
  <c r="Z13" i="43"/>
  <c r="AB13" i="43"/>
  <c r="AD13" i="43"/>
  <c r="F14" i="43"/>
  <c r="H14" i="43"/>
  <c r="J14" i="43"/>
  <c r="L14" i="43"/>
  <c r="N14" i="43"/>
  <c r="P14" i="43"/>
  <c r="R14" i="43"/>
  <c r="T14" i="43"/>
  <c r="V14" i="43"/>
  <c r="X14" i="43"/>
  <c r="Z14" i="43"/>
  <c r="AB14" i="43"/>
  <c r="F15" i="43"/>
  <c r="H15" i="43"/>
  <c r="J15" i="43"/>
  <c r="L15" i="43"/>
  <c r="N15" i="43"/>
  <c r="P15" i="43"/>
  <c r="R15" i="43"/>
  <c r="T15" i="43"/>
  <c r="V15" i="43"/>
  <c r="X15" i="43"/>
  <c r="Z15" i="43"/>
  <c r="AB15" i="43"/>
  <c r="AD15" i="43"/>
  <c r="F16" i="43"/>
  <c r="H16" i="43"/>
  <c r="J16" i="43"/>
  <c r="L16" i="43"/>
  <c r="N16" i="43"/>
  <c r="P16" i="43"/>
  <c r="R16" i="43"/>
  <c r="T16" i="43"/>
  <c r="V16" i="43"/>
  <c r="X16" i="43"/>
  <c r="Z16" i="43"/>
  <c r="AB16" i="43"/>
  <c r="F17" i="43"/>
  <c r="H17" i="43"/>
  <c r="J17" i="43"/>
  <c r="L17" i="43"/>
  <c r="N17" i="43"/>
  <c r="P17" i="43"/>
  <c r="R17" i="43"/>
  <c r="T17" i="43"/>
  <c r="V17" i="43"/>
  <c r="X17" i="43"/>
  <c r="Z17" i="43"/>
  <c r="AB17" i="43"/>
  <c r="AD17" i="43"/>
  <c r="F18" i="43"/>
  <c r="H18" i="43"/>
  <c r="J18" i="43"/>
  <c r="L18" i="43"/>
  <c r="N18" i="43"/>
  <c r="P18" i="43"/>
  <c r="R18" i="43"/>
  <c r="T18" i="43"/>
  <c r="V18" i="43"/>
  <c r="X18" i="43"/>
  <c r="Z18" i="43"/>
  <c r="AB18" i="43"/>
  <c r="F6" i="38"/>
  <c r="H6" i="38"/>
  <c r="O6" i="38"/>
  <c r="Q6" i="38"/>
  <c r="F7" i="38"/>
  <c r="H7" i="38"/>
  <c r="O7" i="38"/>
  <c r="Q7" i="38"/>
  <c r="F8" i="38"/>
  <c r="H8" i="38"/>
  <c r="O8" i="38"/>
  <c r="Q8" i="38"/>
  <c r="F9" i="38"/>
  <c r="H9" i="38"/>
  <c r="O9" i="38"/>
  <c r="Q9" i="38"/>
  <c r="F10" i="38"/>
  <c r="H10" i="38"/>
  <c r="O10" i="38"/>
  <c r="Q10" i="38"/>
  <c r="F11" i="38"/>
  <c r="H11" i="38"/>
  <c r="O11" i="38"/>
  <c r="Q11" i="38"/>
  <c r="G6" i="36"/>
  <c r="I6" i="36"/>
  <c r="K6" i="36"/>
  <c r="G7" i="36"/>
  <c r="I7" i="36"/>
  <c r="K7" i="36"/>
  <c r="G8" i="36"/>
  <c r="I8" i="36"/>
  <c r="K8" i="36"/>
  <c r="G9" i="36"/>
  <c r="I9" i="36"/>
  <c r="K9" i="36"/>
  <c r="G10" i="36"/>
  <c r="I10" i="36"/>
  <c r="K10" i="36"/>
  <c r="G11" i="36"/>
  <c r="I11" i="36"/>
  <c r="K11" i="36"/>
  <c r="G12" i="36"/>
  <c r="I12" i="36"/>
  <c r="K12" i="36"/>
  <c r="G13" i="36"/>
  <c r="I13" i="36"/>
  <c r="K13" i="36"/>
  <c r="G14" i="36"/>
  <c r="I14" i="36"/>
  <c r="K14" i="36"/>
  <c r="G15" i="36"/>
  <c r="I15" i="36"/>
  <c r="K15" i="36"/>
  <c r="G16" i="36"/>
  <c r="I16" i="36"/>
  <c r="K16" i="36"/>
  <c r="G17" i="36"/>
  <c r="I17" i="36"/>
  <c r="K17" i="36"/>
  <c r="G18" i="36"/>
  <c r="I18" i="36"/>
  <c r="K18" i="36"/>
  <c r="G19" i="36"/>
  <c r="I19" i="36"/>
  <c r="K19" i="36"/>
  <c r="G20" i="36"/>
  <c r="I20" i="36"/>
  <c r="K20" i="36"/>
  <c r="G21" i="36"/>
  <c r="I21" i="36"/>
  <c r="K21" i="36"/>
  <c r="G22" i="36"/>
  <c r="I22" i="36"/>
  <c r="K22" i="36"/>
  <c r="G23" i="36"/>
  <c r="I23" i="36"/>
  <c r="K23" i="36"/>
  <c r="F6" i="13"/>
  <c r="H6" i="13"/>
  <c r="J6" i="13"/>
  <c r="L6" i="13"/>
  <c r="N6" i="13"/>
  <c r="P6" i="13"/>
  <c r="R6" i="13"/>
  <c r="U6" i="13"/>
  <c r="Z6" i="13"/>
  <c r="AD6" i="13"/>
  <c r="F7" i="13"/>
  <c r="H7" i="13"/>
  <c r="J7" i="13"/>
  <c r="L7" i="13"/>
  <c r="N7" i="13"/>
  <c r="P7" i="13"/>
  <c r="R7" i="13"/>
  <c r="U7" i="13"/>
  <c r="Z7" i="13"/>
  <c r="AD7" i="13"/>
  <c r="F8" i="13"/>
  <c r="H8" i="13"/>
  <c r="J8" i="13"/>
  <c r="L8" i="13"/>
  <c r="N8" i="13"/>
  <c r="P8" i="13"/>
  <c r="R8" i="13"/>
  <c r="U8" i="13"/>
  <c r="Z8" i="13"/>
  <c r="AD8" i="13"/>
  <c r="F9" i="13"/>
  <c r="H9" i="13"/>
  <c r="J9" i="13"/>
  <c r="L9" i="13"/>
  <c r="N9" i="13"/>
  <c r="P9" i="13"/>
  <c r="R9" i="13"/>
  <c r="U9" i="13"/>
  <c r="Z9" i="13"/>
  <c r="AD9" i="13"/>
  <c r="F10" i="13"/>
  <c r="H10" i="13"/>
  <c r="J10" i="13"/>
  <c r="L10" i="13"/>
  <c r="N10" i="13"/>
  <c r="P10" i="13"/>
  <c r="R10" i="13"/>
  <c r="U10" i="13"/>
  <c r="Z10" i="13"/>
  <c r="AD10" i="13"/>
  <c r="G6" i="75"/>
  <c r="I6" i="75"/>
  <c r="K6" i="75"/>
  <c r="M6" i="75"/>
  <c r="O6" i="75"/>
  <c r="Q6" i="75"/>
  <c r="S6" i="75"/>
  <c r="V6" i="75"/>
  <c r="Z6" i="75"/>
  <c r="G7" i="75"/>
  <c r="I7" i="75"/>
  <c r="K7" i="75"/>
  <c r="M7" i="75"/>
  <c r="O7" i="75"/>
  <c r="Q7" i="75"/>
  <c r="S7" i="75"/>
  <c r="V7" i="75"/>
  <c r="Z7" i="75"/>
  <c r="G8" i="75"/>
  <c r="I8" i="75"/>
  <c r="K8" i="75"/>
  <c r="M8" i="75"/>
  <c r="O8" i="75"/>
  <c r="Q8" i="75"/>
  <c r="S8" i="75"/>
  <c r="V8" i="75"/>
  <c r="Z8" i="75"/>
  <c r="G9" i="75"/>
  <c r="I9" i="75"/>
  <c r="K9" i="75"/>
  <c r="M9" i="75"/>
  <c r="O9" i="75"/>
  <c r="Q9" i="75"/>
  <c r="S9" i="75"/>
  <c r="V9" i="75"/>
  <c r="Z9" i="75"/>
  <c r="G10" i="75"/>
  <c r="I10" i="75"/>
  <c r="K10" i="75"/>
  <c r="M10" i="75"/>
  <c r="O10" i="75"/>
  <c r="Q10" i="75"/>
  <c r="S10" i="75"/>
  <c r="V10" i="75"/>
  <c r="Z10" i="75"/>
  <c r="G11" i="75"/>
  <c r="I11" i="75"/>
  <c r="K11" i="75"/>
  <c r="M11" i="75"/>
  <c r="O11" i="75"/>
  <c r="Q11" i="75"/>
  <c r="S11" i="75"/>
  <c r="V11" i="75"/>
  <c r="Z11" i="75"/>
  <c r="G12" i="75"/>
  <c r="I12" i="75"/>
  <c r="K12" i="75"/>
  <c r="M12" i="75"/>
  <c r="O12" i="75"/>
  <c r="Q12" i="75"/>
  <c r="S12" i="75"/>
  <c r="V12" i="75"/>
  <c r="Z12" i="75"/>
  <c r="G13" i="75"/>
  <c r="I13" i="75"/>
  <c r="K13" i="75"/>
  <c r="M13" i="75"/>
  <c r="O13" i="75"/>
  <c r="Q13" i="75"/>
  <c r="S13" i="75"/>
  <c r="V13" i="75"/>
  <c r="Z13" i="75"/>
  <c r="G14" i="75"/>
  <c r="I14" i="75"/>
  <c r="K14" i="75"/>
  <c r="M14" i="75"/>
  <c r="O14" i="75"/>
  <c r="Q14" i="75"/>
  <c r="S14" i="75"/>
  <c r="V14" i="75"/>
  <c r="Z14" i="75"/>
  <c r="D7" i="60"/>
  <c r="F7" i="60"/>
  <c r="H7" i="60"/>
  <c r="J7" i="60"/>
  <c r="L7" i="60"/>
  <c r="Q7" i="60"/>
  <c r="D8" i="60"/>
  <c r="F8" i="60"/>
  <c r="H8" i="60"/>
  <c r="J8" i="60"/>
  <c r="L8" i="60"/>
  <c r="Q8" i="60"/>
  <c r="D9" i="60"/>
  <c r="F9" i="60"/>
  <c r="H9" i="60"/>
  <c r="J9" i="60"/>
  <c r="L9" i="60"/>
  <c r="Q9" i="60"/>
  <c r="D10" i="60"/>
  <c r="F10" i="60"/>
  <c r="H10" i="60"/>
  <c r="J10" i="60"/>
  <c r="L10" i="60"/>
  <c r="Q10" i="60"/>
  <c r="D11" i="60"/>
  <c r="F11" i="60"/>
  <c r="H11" i="60"/>
  <c r="J11" i="60"/>
  <c r="L11" i="60"/>
  <c r="Q11" i="60"/>
  <c r="D12" i="60"/>
  <c r="F12" i="60"/>
  <c r="H12" i="60"/>
  <c r="J12" i="60"/>
  <c r="L12" i="60"/>
  <c r="Q12" i="60"/>
  <c r="D13" i="60"/>
  <c r="F13" i="60"/>
  <c r="H13" i="60"/>
  <c r="J13" i="60"/>
  <c r="L13" i="60"/>
  <c r="Q13" i="60"/>
  <c r="D14" i="60"/>
  <c r="F14" i="60"/>
  <c r="H14" i="60"/>
  <c r="J14" i="60"/>
  <c r="L14" i="60"/>
  <c r="Q14" i="60"/>
  <c r="D15" i="60"/>
  <c r="F15" i="60"/>
  <c r="H15" i="60"/>
  <c r="J15" i="60"/>
  <c r="L15" i="60"/>
  <c r="Q15" i="60"/>
  <c r="D16" i="60"/>
  <c r="F16" i="60"/>
  <c r="H16" i="60"/>
  <c r="J16" i="60"/>
  <c r="L16" i="60"/>
  <c r="Q16" i="60"/>
  <c r="F7" i="39"/>
  <c r="H7" i="39"/>
  <c r="J7" i="39"/>
  <c r="L7" i="39"/>
  <c r="N7" i="39"/>
  <c r="P7" i="39"/>
  <c r="R7" i="39"/>
  <c r="U7" i="39"/>
  <c r="W7" i="39"/>
  <c r="Y7" i="39"/>
  <c r="F8" i="39"/>
  <c r="H8" i="39"/>
  <c r="J8" i="39"/>
  <c r="L8" i="39"/>
  <c r="N8" i="39"/>
  <c r="P8" i="39"/>
  <c r="R8" i="39"/>
  <c r="U8" i="39"/>
  <c r="W8" i="39"/>
  <c r="Y8" i="39"/>
  <c r="F9" i="39"/>
  <c r="H9" i="39"/>
  <c r="J9" i="39"/>
  <c r="L9" i="39"/>
  <c r="N9" i="39"/>
  <c r="P9" i="39"/>
  <c r="R9" i="39"/>
  <c r="U9" i="39"/>
  <c r="W9" i="39"/>
  <c r="Y9" i="39"/>
  <c r="F10" i="39"/>
  <c r="H10" i="39"/>
  <c r="J10" i="39"/>
  <c r="L10" i="39"/>
  <c r="N10" i="39"/>
  <c r="P10" i="39"/>
  <c r="R10" i="39"/>
  <c r="U10" i="39"/>
  <c r="W10" i="39"/>
  <c r="Y10" i="39"/>
  <c r="F11" i="39"/>
  <c r="H11" i="39"/>
  <c r="J11" i="39"/>
  <c r="L11" i="39"/>
  <c r="N11" i="39"/>
  <c r="P11" i="39"/>
  <c r="R11" i="39"/>
  <c r="U11" i="39"/>
  <c r="W11" i="39"/>
  <c r="Y11" i="39"/>
  <c r="F12" i="39"/>
  <c r="H12" i="39"/>
  <c r="J12" i="39"/>
  <c r="L12" i="39"/>
  <c r="N12" i="39"/>
  <c r="P12" i="39"/>
  <c r="R12" i="39"/>
  <c r="U12" i="39"/>
  <c r="W12" i="39"/>
  <c r="Y12" i="39"/>
  <c r="F13" i="39"/>
  <c r="H13" i="39"/>
  <c r="J13" i="39"/>
  <c r="L13" i="39"/>
  <c r="N13" i="39"/>
  <c r="P13" i="39"/>
  <c r="R13" i="39"/>
  <c r="U13" i="39"/>
  <c r="W13" i="39"/>
  <c r="Y13" i="39"/>
  <c r="F14" i="39"/>
  <c r="H14" i="39"/>
  <c r="J14" i="39"/>
  <c r="L14" i="39"/>
  <c r="N14" i="39"/>
  <c r="P14" i="39"/>
  <c r="R14" i="39"/>
  <c r="U14" i="39"/>
  <c r="W14" i="39"/>
  <c r="Y14" i="39"/>
  <c r="F15" i="39"/>
  <c r="H15" i="39"/>
  <c r="J15" i="39"/>
  <c r="L15" i="39"/>
  <c r="N15" i="39"/>
  <c r="P15" i="39"/>
  <c r="R15" i="39"/>
  <c r="U15" i="39"/>
  <c r="W15" i="39"/>
  <c r="Y15" i="39"/>
  <c r="F7" i="137"/>
  <c r="H7" i="137"/>
  <c r="J7" i="137"/>
  <c r="L7" i="137"/>
  <c r="N7" i="137"/>
  <c r="Q7" i="137"/>
  <c r="S7" i="137"/>
  <c r="U7" i="137"/>
  <c r="X7" i="137"/>
  <c r="Z7" i="137"/>
  <c r="AB7" i="137"/>
  <c r="AD7" i="137"/>
  <c r="AG7" i="137"/>
  <c r="F8" i="137"/>
  <c r="H8" i="137"/>
  <c r="J8" i="137"/>
  <c r="L8" i="137"/>
  <c r="N8" i="137"/>
  <c r="Q8" i="137"/>
  <c r="S8" i="137"/>
  <c r="U8" i="137"/>
  <c r="X8" i="137"/>
  <c r="Z8" i="137"/>
  <c r="AB8" i="137"/>
  <c r="AD8" i="137"/>
  <c r="AG8" i="137"/>
  <c r="F9" i="137"/>
  <c r="H9" i="137"/>
  <c r="J9" i="137"/>
  <c r="L9" i="137"/>
  <c r="N9" i="137"/>
  <c r="Q9" i="137"/>
  <c r="S9" i="137"/>
  <c r="U9" i="137"/>
  <c r="X9" i="137"/>
  <c r="Z9" i="137"/>
  <c r="AB9" i="137"/>
  <c r="AD9" i="137"/>
  <c r="AG9" i="137"/>
  <c r="F10" i="137"/>
  <c r="H10" i="137"/>
  <c r="J10" i="137"/>
  <c r="L10" i="137"/>
  <c r="N10" i="137"/>
  <c r="Q10" i="137"/>
  <c r="S10" i="137"/>
  <c r="U10" i="137"/>
  <c r="X10" i="137"/>
  <c r="Z10" i="137"/>
  <c r="AB10" i="137"/>
  <c r="AD10" i="137"/>
  <c r="AG10" i="137"/>
  <c r="F11" i="137"/>
  <c r="H11" i="137"/>
  <c r="J11" i="137"/>
  <c r="L11" i="137"/>
  <c r="N11" i="137"/>
  <c r="Q11" i="137"/>
  <c r="S11" i="137"/>
  <c r="U11" i="137"/>
  <c r="X11" i="137"/>
  <c r="Z11" i="137"/>
  <c r="AB11" i="137"/>
  <c r="AD11" i="137"/>
  <c r="AG11" i="137"/>
  <c r="F12" i="137"/>
  <c r="H12" i="137"/>
  <c r="J12" i="137"/>
  <c r="L12" i="137"/>
  <c r="N12" i="137"/>
  <c r="Q12" i="137"/>
  <c r="S12" i="137"/>
  <c r="U12" i="137"/>
  <c r="X12" i="137"/>
  <c r="Z12" i="137"/>
  <c r="AB12" i="137"/>
  <c r="AD12" i="137"/>
  <c r="AG12" i="137"/>
  <c r="F13" i="137"/>
  <c r="H13" i="137"/>
  <c r="J13" i="137"/>
  <c r="L13" i="137"/>
  <c r="N13" i="137"/>
  <c r="Q13" i="137"/>
  <c r="S13" i="137"/>
  <c r="U13" i="137"/>
  <c r="X13" i="137"/>
  <c r="Z13" i="137"/>
  <c r="AB13" i="137"/>
  <c r="AD13" i="137"/>
  <c r="AG13" i="137"/>
  <c r="F14" i="137"/>
  <c r="H14" i="137"/>
  <c r="J14" i="137"/>
  <c r="L14" i="137"/>
  <c r="N14" i="137"/>
  <c r="Q14" i="137"/>
  <c r="S14" i="137"/>
  <c r="U14" i="137"/>
  <c r="X14" i="137"/>
  <c r="Z14" i="137"/>
  <c r="AB14" i="137"/>
  <c r="AD14" i="137"/>
  <c r="AG14" i="137"/>
  <c r="F15" i="137"/>
  <c r="H15" i="137"/>
  <c r="J15" i="137"/>
  <c r="L15" i="137"/>
  <c r="N15" i="137"/>
  <c r="Q15" i="137"/>
  <c r="S15" i="137"/>
  <c r="U15" i="137"/>
  <c r="X15" i="137"/>
  <c r="Z15" i="137"/>
  <c r="AB15" i="137"/>
  <c r="AD15" i="137"/>
  <c r="AG15" i="137"/>
  <c r="F7" i="140"/>
  <c r="H7" i="140"/>
  <c r="J7" i="140"/>
  <c r="L7" i="140"/>
  <c r="N7" i="140"/>
  <c r="Q7" i="140"/>
  <c r="S7" i="140"/>
  <c r="U7" i="140"/>
  <c r="X7" i="140"/>
  <c r="Z7" i="140"/>
  <c r="AB7" i="140"/>
  <c r="AD7" i="140"/>
  <c r="AG7" i="140"/>
  <c r="F8" i="140"/>
  <c r="H8" i="140"/>
  <c r="J8" i="140"/>
  <c r="L8" i="140"/>
  <c r="N8" i="140"/>
  <c r="Q8" i="140"/>
  <c r="S8" i="140"/>
  <c r="U8" i="140"/>
  <c r="X8" i="140"/>
  <c r="Z8" i="140"/>
  <c r="AB8" i="140"/>
  <c r="AD8" i="140"/>
  <c r="AG8" i="140"/>
  <c r="F9" i="140"/>
  <c r="H9" i="140"/>
  <c r="J9" i="140"/>
  <c r="L9" i="140"/>
  <c r="N9" i="140"/>
  <c r="Q9" i="140"/>
  <c r="S9" i="140"/>
  <c r="U9" i="140"/>
  <c r="X9" i="140"/>
  <c r="Z9" i="140"/>
  <c r="AB9" i="140"/>
  <c r="AD9" i="140"/>
  <c r="AG9" i="140"/>
  <c r="F10" i="140"/>
  <c r="H10" i="140"/>
  <c r="J10" i="140"/>
  <c r="L10" i="140"/>
  <c r="N10" i="140"/>
  <c r="Q10" i="140"/>
  <c r="S10" i="140"/>
  <c r="U10" i="140"/>
  <c r="X10" i="140"/>
  <c r="Z10" i="140"/>
  <c r="AB10" i="140"/>
  <c r="AD10" i="140"/>
  <c r="AG10" i="140"/>
  <c r="F11" i="140"/>
  <c r="H11" i="140"/>
  <c r="J11" i="140"/>
  <c r="L11" i="140"/>
  <c r="N11" i="140"/>
  <c r="Q11" i="140"/>
  <c r="S11" i="140"/>
  <c r="U11" i="140"/>
  <c r="X11" i="140"/>
  <c r="Z11" i="140"/>
  <c r="AB11" i="140"/>
  <c r="AD11" i="140"/>
  <c r="AG11" i="140"/>
  <c r="F12" i="140"/>
  <c r="H12" i="140"/>
  <c r="J12" i="140"/>
  <c r="L12" i="140"/>
  <c r="N12" i="140"/>
  <c r="Q12" i="140"/>
  <c r="S12" i="140"/>
  <c r="U12" i="140"/>
  <c r="X12" i="140"/>
  <c r="Z12" i="140"/>
  <c r="AB12" i="140"/>
  <c r="AD12" i="140"/>
  <c r="AG12" i="140"/>
  <c r="F13" i="140"/>
  <c r="H13" i="140"/>
  <c r="J13" i="140"/>
  <c r="L13" i="140"/>
  <c r="N13" i="140"/>
  <c r="Q13" i="140"/>
  <c r="S13" i="140"/>
  <c r="U13" i="140"/>
  <c r="X13" i="140"/>
  <c r="Z13" i="140"/>
  <c r="AB13" i="140"/>
  <c r="AD13" i="140"/>
  <c r="AG13" i="140"/>
  <c r="F14" i="140"/>
  <c r="H14" i="140"/>
  <c r="J14" i="140"/>
  <c r="L14" i="140"/>
  <c r="N14" i="140"/>
  <c r="Q14" i="140"/>
  <c r="S14" i="140"/>
  <c r="U14" i="140"/>
  <c r="X14" i="140"/>
  <c r="Z14" i="140"/>
  <c r="AB14" i="140"/>
  <c r="AD14" i="140"/>
  <c r="AG14" i="140"/>
  <c r="F15" i="140"/>
  <c r="H15" i="140"/>
  <c r="J15" i="140"/>
  <c r="L15" i="140"/>
  <c r="N15" i="140"/>
  <c r="Q15" i="140"/>
  <c r="S15" i="140"/>
  <c r="U15" i="140"/>
  <c r="X15" i="140"/>
  <c r="Z15" i="140"/>
  <c r="AB15" i="140"/>
  <c r="AD15" i="140"/>
  <c r="AG15" i="140"/>
  <c r="F7" i="143"/>
  <c r="H7" i="143"/>
  <c r="J7" i="143"/>
  <c r="L7" i="143"/>
  <c r="N7" i="143"/>
  <c r="Q7" i="143"/>
  <c r="S7" i="143"/>
  <c r="U7" i="143"/>
  <c r="X7" i="143"/>
  <c r="Z7" i="143"/>
  <c r="AB7" i="143"/>
  <c r="AD7" i="143"/>
  <c r="AG7" i="143"/>
  <c r="F8" i="143"/>
  <c r="H8" i="143"/>
  <c r="J8" i="143"/>
  <c r="L8" i="143"/>
  <c r="N8" i="143"/>
  <c r="Q8" i="143"/>
  <c r="S8" i="143"/>
  <c r="U8" i="143"/>
  <c r="X8" i="143"/>
  <c r="Z8" i="143"/>
  <c r="AB8" i="143"/>
  <c r="AD8" i="143"/>
  <c r="AG8" i="143"/>
  <c r="F9" i="143"/>
  <c r="H9" i="143"/>
  <c r="J9" i="143"/>
  <c r="L9" i="143"/>
  <c r="N9" i="143"/>
  <c r="Q9" i="143"/>
  <c r="S9" i="143"/>
  <c r="U9" i="143"/>
  <c r="X9" i="143"/>
  <c r="Z9" i="143"/>
  <c r="AB9" i="143"/>
  <c r="AD9" i="143"/>
  <c r="AG9" i="143"/>
  <c r="F10" i="143"/>
  <c r="H10" i="143"/>
  <c r="J10" i="143"/>
  <c r="L10" i="143"/>
  <c r="N10" i="143"/>
  <c r="Q10" i="143"/>
  <c r="S10" i="143"/>
  <c r="U10" i="143"/>
  <c r="X10" i="143"/>
  <c r="Z10" i="143"/>
  <c r="AB10" i="143"/>
  <c r="AD10" i="143"/>
  <c r="AG10" i="143"/>
  <c r="F11" i="143"/>
  <c r="H11" i="143"/>
  <c r="J11" i="143"/>
  <c r="L11" i="143"/>
  <c r="N11" i="143"/>
  <c r="Q11" i="143"/>
  <c r="S11" i="143"/>
  <c r="U11" i="143"/>
  <c r="X11" i="143"/>
  <c r="Z11" i="143"/>
  <c r="AB11" i="143"/>
  <c r="AD11" i="143"/>
  <c r="AG11" i="143"/>
  <c r="F12" i="143"/>
  <c r="H12" i="143"/>
  <c r="J12" i="143"/>
  <c r="L12" i="143"/>
  <c r="N12" i="143"/>
  <c r="Q12" i="143"/>
  <c r="S12" i="143"/>
  <c r="U12" i="143"/>
  <c r="X12" i="143"/>
  <c r="Z12" i="143"/>
  <c r="AB12" i="143"/>
  <c r="AD12" i="143"/>
  <c r="AG12" i="143"/>
  <c r="F13" i="143"/>
  <c r="H13" i="143"/>
  <c r="J13" i="143"/>
  <c r="L13" i="143"/>
  <c r="N13" i="143"/>
  <c r="Q13" i="143"/>
  <c r="S13" i="143"/>
  <c r="U13" i="143"/>
  <c r="X13" i="143"/>
  <c r="Z13" i="143"/>
  <c r="AB13" i="143"/>
  <c r="AD13" i="143"/>
  <c r="AG13" i="143"/>
  <c r="F14" i="143"/>
  <c r="H14" i="143"/>
  <c r="J14" i="143"/>
  <c r="L14" i="143"/>
  <c r="N14" i="143"/>
  <c r="Q14" i="143"/>
  <c r="S14" i="143"/>
  <c r="U14" i="143"/>
  <c r="X14" i="143"/>
  <c r="Z14" i="143"/>
  <c r="AB14" i="143"/>
  <c r="AD14" i="143"/>
  <c r="AG14" i="143"/>
  <c r="F15" i="143"/>
  <c r="H15" i="143"/>
  <c r="J15" i="143"/>
  <c r="L15" i="143"/>
  <c r="N15" i="143"/>
  <c r="Q15" i="143"/>
  <c r="S15" i="143"/>
  <c r="U15" i="143"/>
  <c r="X15" i="143"/>
  <c r="Z15" i="143"/>
  <c r="AB15" i="143"/>
  <c r="AD15" i="143"/>
  <c r="AG15" i="143"/>
  <c r="F7" i="144"/>
  <c r="H7" i="144"/>
  <c r="J7" i="144"/>
  <c r="L7" i="144"/>
  <c r="N7" i="144"/>
  <c r="Q7" i="144"/>
  <c r="S7" i="144"/>
  <c r="U7" i="144"/>
  <c r="X7" i="144"/>
  <c r="Z7" i="144"/>
  <c r="AB7" i="144"/>
  <c r="AD7" i="144"/>
  <c r="AG7" i="144"/>
  <c r="AJ7" i="144"/>
  <c r="F8" i="144"/>
  <c r="H8" i="144"/>
  <c r="J8" i="144"/>
  <c r="L8" i="144"/>
  <c r="N8" i="144"/>
  <c r="Q8" i="144"/>
  <c r="S8" i="144"/>
  <c r="U8" i="144"/>
  <c r="X8" i="144"/>
  <c r="Z8" i="144"/>
  <c r="AB8" i="144"/>
  <c r="AD8" i="144"/>
  <c r="AG8" i="144"/>
  <c r="AJ8" i="144"/>
  <c r="F9" i="144"/>
  <c r="H9" i="144"/>
  <c r="J9" i="144"/>
  <c r="L9" i="144"/>
  <c r="N9" i="144"/>
  <c r="Q9" i="144"/>
  <c r="S9" i="144"/>
  <c r="U9" i="144"/>
  <c r="X9" i="144"/>
  <c r="Z9" i="144"/>
  <c r="AB9" i="144"/>
  <c r="AD9" i="144"/>
  <c r="AG9" i="144"/>
  <c r="AJ9" i="144"/>
  <c r="F10" i="144"/>
  <c r="H10" i="144"/>
  <c r="J10" i="144"/>
  <c r="L10" i="144"/>
  <c r="N10" i="144"/>
  <c r="Q10" i="144"/>
  <c r="S10" i="144"/>
  <c r="U10" i="144"/>
  <c r="X10" i="144"/>
  <c r="Z10" i="144"/>
  <c r="AB10" i="144"/>
  <c r="AD10" i="144"/>
  <c r="AG10" i="144"/>
  <c r="AJ10" i="144"/>
  <c r="F11" i="144"/>
  <c r="H11" i="144"/>
  <c r="J11" i="144"/>
  <c r="L11" i="144"/>
  <c r="N11" i="144"/>
  <c r="Q11" i="144"/>
  <c r="S11" i="144"/>
  <c r="U11" i="144"/>
  <c r="X11" i="144"/>
  <c r="Z11" i="144"/>
  <c r="AB11" i="144"/>
  <c r="AD11" i="144"/>
  <c r="AG11" i="144"/>
  <c r="AJ11" i="144"/>
  <c r="F12" i="144"/>
  <c r="H12" i="144"/>
  <c r="J12" i="144"/>
  <c r="L12" i="144"/>
  <c r="N12" i="144"/>
  <c r="Q12" i="144"/>
  <c r="S12" i="144"/>
  <c r="U12" i="144"/>
  <c r="X12" i="144"/>
  <c r="Z12" i="144"/>
  <c r="AB12" i="144"/>
  <c r="AD12" i="144"/>
  <c r="AG12" i="144"/>
  <c r="AJ12" i="144"/>
  <c r="F13" i="144"/>
  <c r="H13" i="144"/>
  <c r="J13" i="144"/>
  <c r="L13" i="144"/>
  <c r="N13" i="144"/>
  <c r="Q13" i="144"/>
  <c r="S13" i="144"/>
  <c r="U13" i="144"/>
  <c r="X13" i="144"/>
  <c r="Z13" i="144"/>
  <c r="AB13" i="144"/>
  <c r="AD13" i="144"/>
  <c r="AG13" i="144"/>
  <c r="AJ13" i="144"/>
  <c r="F14" i="144"/>
  <c r="H14" i="144"/>
  <c r="J14" i="144"/>
  <c r="L14" i="144"/>
  <c r="N14" i="144"/>
  <c r="Q14" i="144"/>
  <c r="S14" i="144"/>
  <c r="U14" i="144"/>
  <c r="X14" i="144"/>
  <c r="Z14" i="144"/>
  <c r="AB14" i="144"/>
  <c r="AD14" i="144"/>
  <c r="AG14" i="144"/>
  <c r="AJ14" i="144"/>
  <c r="F15" i="144"/>
  <c r="H15" i="144"/>
  <c r="J15" i="144"/>
  <c r="L15" i="144"/>
  <c r="N15" i="144"/>
  <c r="Q15" i="144"/>
  <c r="S15" i="144"/>
  <c r="U15" i="144"/>
  <c r="X15" i="144"/>
  <c r="Z15" i="144"/>
  <c r="AB15" i="144"/>
  <c r="AD15" i="144"/>
  <c r="AG15" i="144"/>
  <c r="AJ15" i="144"/>
  <c r="F7" i="40"/>
  <c r="H7" i="40"/>
  <c r="J7" i="40"/>
  <c r="M7" i="40"/>
  <c r="O7" i="40"/>
  <c r="Q7" i="40"/>
  <c r="S7" i="40"/>
  <c r="U7" i="40"/>
  <c r="W7" i="40"/>
  <c r="Y7" i="40"/>
  <c r="AA7" i="40"/>
  <c r="AC7" i="40"/>
  <c r="AE7" i="40"/>
  <c r="AG7" i="40"/>
  <c r="AJ7" i="40"/>
  <c r="AM7" i="40"/>
  <c r="F8" i="40"/>
  <c r="H8" i="40"/>
  <c r="J8" i="40"/>
  <c r="M8" i="40"/>
  <c r="O8" i="40"/>
  <c r="Q8" i="40"/>
  <c r="S8" i="40"/>
  <c r="U8" i="40"/>
  <c r="W8" i="40"/>
  <c r="Y8" i="40"/>
  <c r="AA8" i="40"/>
  <c r="AC8" i="40"/>
  <c r="AE8" i="40"/>
  <c r="AG8" i="40"/>
  <c r="AJ8" i="40"/>
  <c r="AM8" i="40"/>
  <c r="F9" i="40"/>
  <c r="H9" i="40"/>
  <c r="J9" i="40"/>
  <c r="M9" i="40"/>
  <c r="O9" i="40"/>
  <c r="Q9" i="40"/>
  <c r="S9" i="40"/>
  <c r="U9" i="40"/>
  <c r="W9" i="40"/>
  <c r="Y9" i="40"/>
  <c r="AA9" i="40"/>
  <c r="AC9" i="40"/>
  <c r="AE9" i="40"/>
  <c r="AG9" i="40"/>
  <c r="AJ9" i="40"/>
  <c r="AM9" i="40"/>
  <c r="F10" i="40"/>
  <c r="H10" i="40"/>
  <c r="J10" i="40"/>
  <c r="M10" i="40"/>
  <c r="O10" i="40"/>
  <c r="Q10" i="40"/>
  <c r="S10" i="40"/>
  <c r="U10" i="40"/>
  <c r="W10" i="40"/>
  <c r="Y10" i="40"/>
  <c r="AA10" i="40"/>
  <c r="AC10" i="40"/>
  <c r="AE10" i="40"/>
  <c r="AG10" i="40"/>
  <c r="AJ10" i="40"/>
  <c r="AM10" i="40"/>
  <c r="F11" i="40"/>
  <c r="H11" i="40"/>
  <c r="J11" i="40"/>
  <c r="M11" i="40"/>
  <c r="O11" i="40"/>
  <c r="Q11" i="40"/>
  <c r="S11" i="40"/>
  <c r="U11" i="40"/>
  <c r="W11" i="40"/>
  <c r="Y11" i="40"/>
  <c r="AA11" i="40"/>
  <c r="AC11" i="40"/>
  <c r="AE11" i="40"/>
  <c r="AG11" i="40"/>
  <c r="AJ11" i="40"/>
  <c r="AM11" i="40"/>
  <c r="F12" i="40"/>
  <c r="H12" i="40"/>
  <c r="J12" i="40"/>
  <c r="M12" i="40"/>
  <c r="O12" i="40"/>
  <c r="Q12" i="40"/>
  <c r="S12" i="40"/>
  <c r="U12" i="40"/>
  <c r="W12" i="40"/>
  <c r="Y12" i="40"/>
  <c r="AA12" i="40"/>
  <c r="AC12" i="40"/>
  <c r="AE12" i="40"/>
  <c r="AG12" i="40"/>
  <c r="AJ12" i="40"/>
  <c r="AM12" i="40"/>
  <c r="F13" i="40"/>
  <c r="H13" i="40"/>
  <c r="J13" i="40"/>
  <c r="M13" i="40"/>
  <c r="O13" i="40"/>
  <c r="Q13" i="40"/>
  <c r="S13" i="40"/>
  <c r="U13" i="40"/>
  <c r="W13" i="40"/>
  <c r="Y13" i="40"/>
  <c r="AA13" i="40"/>
  <c r="AC13" i="40"/>
  <c r="AE13" i="40"/>
  <c r="AG13" i="40"/>
  <c r="AJ13" i="40"/>
  <c r="AM13" i="40"/>
  <c r="F14" i="40"/>
  <c r="H14" i="40"/>
  <c r="J14" i="40"/>
  <c r="M14" i="40"/>
  <c r="O14" i="40"/>
  <c r="Q14" i="40"/>
  <c r="S14" i="40"/>
  <c r="U14" i="40"/>
  <c r="W14" i="40"/>
  <c r="Y14" i="40"/>
  <c r="AA14" i="40"/>
  <c r="AC14" i="40"/>
  <c r="AE14" i="40"/>
  <c r="AG14" i="40"/>
  <c r="AJ14" i="40"/>
  <c r="AM14" i="40"/>
  <c r="F15" i="40"/>
  <c r="H15" i="40"/>
  <c r="J15" i="40"/>
  <c r="M15" i="40"/>
  <c r="O15" i="40"/>
  <c r="Q15" i="40"/>
  <c r="S15" i="40"/>
  <c r="U15" i="40"/>
  <c r="W15" i="40"/>
  <c r="Y15" i="40"/>
  <c r="AA15" i="40"/>
  <c r="AC15" i="40"/>
  <c r="AE15" i="40"/>
  <c r="AG15" i="40"/>
  <c r="AJ15" i="40"/>
  <c r="AM15" i="40"/>
  <c r="F16" i="40"/>
  <c r="H16" i="40"/>
  <c r="J16" i="40"/>
  <c r="M16" i="40"/>
  <c r="O16" i="40"/>
  <c r="Q16" i="40"/>
  <c r="S16" i="40"/>
  <c r="U16" i="40"/>
  <c r="W16" i="40"/>
  <c r="Y16" i="40"/>
  <c r="AA16" i="40"/>
  <c r="AC16" i="40"/>
  <c r="AE16" i="40"/>
  <c r="AG16" i="40"/>
  <c r="AJ16" i="40"/>
  <c r="AM16" i="40"/>
  <c r="F17" i="40"/>
  <c r="H17" i="40"/>
  <c r="J17" i="40"/>
  <c r="M17" i="40"/>
  <c r="O17" i="40"/>
  <c r="Q17" i="40"/>
  <c r="S17" i="40"/>
  <c r="U17" i="40"/>
  <c r="W17" i="40"/>
  <c r="Y17" i="40"/>
  <c r="AA17" i="40"/>
  <c r="AC17" i="40"/>
  <c r="AE17" i="40"/>
  <c r="AG17" i="40"/>
  <c r="AJ17" i="40"/>
  <c r="AM17" i="40"/>
  <c r="F18" i="40"/>
  <c r="H18" i="40"/>
  <c r="J18" i="40"/>
  <c r="M18" i="40"/>
  <c r="O18" i="40"/>
  <c r="Q18" i="40"/>
  <c r="S18" i="40"/>
  <c r="U18" i="40"/>
  <c r="W18" i="40"/>
  <c r="Y18" i="40"/>
  <c r="AA18" i="40"/>
  <c r="AC18" i="40"/>
  <c r="AE18" i="40"/>
  <c r="AG18" i="40"/>
  <c r="AJ18" i="40"/>
  <c r="AM18" i="40"/>
  <c r="F19" i="40"/>
  <c r="H19" i="40"/>
  <c r="J19" i="40"/>
  <c r="M19" i="40"/>
  <c r="O19" i="40"/>
  <c r="Q19" i="40"/>
  <c r="S19" i="40"/>
  <c r="U19" i="40"/>
  <c r="W19" i="40"/>
  <c r="Y19" i="40"/>
  <c r="AA19" i="40"/>
  <c r="AC19" i="40"/>
  <c r="AE19" i="40"/>
  <c r="AG19" i="40"/>
  <c r="AJ19" i="40"/>
  <c r="AM19" i="40"/>
  <c r="F20" i="40"/>
  <c r="H20" i="40"/>
  <c r="J20" i="40"/>
  <c r="M20" i="40"/>
  <c r="O20" i="40"/>
  <c r="Q20" i="40"/>
  <c r="S20" i="40"/>
  <c r="U20" i="40"/>
  <c r="W20" i="40"/>
  <c r="Y20" i="40"/>
  <c r="AA20" i="40"/>
  <c r="AC20" i="40"/>
  <c r="AE20" i="40"/>
  <c r="AG20" i="40"/>
  <c r="AJ20" i="40"/>
  <c r="AM20" i="40"/>
  <c r="F21" i="40"/>
  <c r="H21" i="40"/>
  <c r="J21" i="40"/>
  <c r="M21" i="40"/>
  <c r="O21" i="40"/>
  <c r="Q21" i="40"/>
  <c r="S21" i="40"/>
  <c r="U21" i="40"/>
  <c r="W21" i="40"/>
  <c r="Y21" i="40"/>
  <c r="AA21" i="40"/>
  <c r="AC21" i="40"/>
  <c r="AE21" i="40"/>
  <c r="AG21" i="40"/>
  <c r="AJ21" i="40"/>
  <c r="AM21" i="40"/>
  <c r="F22" i="40"/>
  <c r="H22" i="40"/>
  <c r="J22" i="40"/>
  <c r="M22" i="40"/>
  <c r="O22" i="40"/>
  <c r="Q22" i="40"/>
  <c r="S22" i="40"/>
  <c r="U22" i="40"/>
  <c r="W22" i="40"/>
  <c r="Y22" i="40"/>
  <c r="AA22" i="40"/>
  <c r="AC22" i="40"/>
  <c r="AE22" i="40"/>
  <c r="AG22" i="40"/>
  <c r="AJ22" i="40"/>
  <c r="AM22" i="40"/>
  <c r="F23" i="40"/>
  <c r="H23" i="40"/>
  <c r="J23" i="40"/>
  <c r="M23" i="40"/>
  <c r="O23" i="40"/>
  <c r="Q23" i="40"/>
  <c r="S23" i="40"/>
  <c r="U23" i="40"/>
  <c r="W23" i="40"/>
  <c r="Y23" i="40"/>
  <c r="AA23" i="40"/>
  <c r="AC23" i="40"/>
  <c r="AE23" i="40"/>
  <c r="AG23" i="40"/>
  <c r="AJ23" i="40"/>
  <c r="AM23" i="40"/>
  <c r="F24" i="40"/>
  <c r="H24" i="40"/>
  <c r="J24" i="40"/>
  <c r="M24" i="40"/>
  <c r="O24" i="40"/>
  <c r="Q24" i="40"/>
  <c r="S24" i="40"/>
  <c r="U24" i="40"/>
  <c r="W24" i="40"/>
  <c r="Y24" i="40"/>
  <c r="AA24" i="40"/>
  <c r="AC24" i="40"/>
  <c r="AE24" i="40"/>
  <c r="AG24" i="40"/>
  <c r="AJ24" i="40"/>
  <c r="AM24" i="40"/>
  <c r="F25" i="40"/>
  <c r="H25" i="40"/>
  <c r="J25" i="40"/>
  <c r="M25" i="40"/>
  <c r="O25" i="40"/>
  <c r="Q25" i="40"/>
  <c r="S25" i="40"/>
  <c r="U25" i="40"/>
  <c r="W25" i="40"/>
  <c r="Y25" i="40"/>
  <c r="AA25" i="40"/>
  <c r="AC25" i="40"/>
  <c r="AE25" i="40"/>
  <c r="AG25" i="40"/>
  <c r="AJ25" i="40"/>
  <c r="AM25" i="40"/>
  <c r="F26" i="40"/>
  <c r="H26" i="40"/>
  <c r="J26" i="40"/>
  <c r="M26" i="40"/>
  <c r="O26" i="40"/>
  <c r="Q26" i="40"/>
  <c r="S26" i="40"/>
  <c r="U26" i="40"/>
  <c r="W26" i="40"/>
  <c r="Y26" i="40"/>
  <c r="AA26" i="40"/>
  <c r="AC26" i="40"/>
  <c r="AE26" i="40"/>
  <c r="AG26" i="40"/>
  <c r="AJ26" i="40"/>
  <c r="AM26" i="40"/>
  <c r="F27" i="40"/>
  <c r="H27" i="40"/>
  <c r="J27" i="40"/>
  <c r="M27" i="40"/>
  <c r="O27" i="40"/>
  <c r="Q27" i="40"/>
  <c r="S27" i="40"/>
  <c r="U27" i="40"/>
  <c r="W27" i="40"/>
  <c r="Y27" i="40"/>
  <c r="AA27" i="40"/>
  <c r="AC27" i="40"/>
  <c r="AE27" i="40"/>
  <c r="AG27" i="40"/>
  <c r="AJ27" i="40"/>
  <c r="AM27" i="40"/>
  <c r="F28" i="40"/>
  <c r="H28" i="40"/>
  <c r="J28" i="40"/>
  <c r="M28" i="40"/>
  <c r="O28" i="40"/>
  <c r="Q28" i="40"/>
  <c r="S28" i="40"/>
  <c r="U28" i="40"/>
  <c r="W28" i="40"/>
  <c r="Y28" i="40"/>
  <c r="AA28" i="40"/>
  <c r="AC28" i="40"/>
  <c r="AE28" i="40"/>
  <c r="AG28" i="40"/>
  <c r="AJ28" i="40"/>
  <c r="AM28" i="40"/>
  <c r="F29" i="40"/>
  <c r="H29" i="40"/>
  <c r="J29" i="40"/>
  <c r="M29" i="40"/>
  <c r="O29" i="40"/>
  <c r="Q29" i="40"/>
  <c r="S29" i="40"/>
  <c r="U29" i="40"/>
  <c r="W29" i="40"/>
  <c r="Y29" i="40"/>
  <c r="AA29" i="40"/>
  <c r="AC29" i="40"/>
  <c r="AE29" i="40"/>
  <c r="AG29" i="40"/>
  <c r="AJ29" i="40"/>
  <c r="AM29" i="40"/>
  <c r="F30" i="40"/>
  <c r="H30" i="40"/>
  <c r="J30" i="40"/>
  <c r="M30" i="40"/>
  <c r="O30" i="40"/>
  <c r="Q30" i="40"/>
  <c r="S30" i="40"/>
  <c r="U30" i="40"/>
  <c r="W30" i="40"/>
  <c r="Y30" i="40"/>
  <c r="AA30" i="40"/>
  <c r="AC30" i="40"/>
  <c r="AE30" i="40"/>
  <c r="AG30" i="40"/>
  <c r="AJ30" i="40"/>
  <c r="AM30" i="40"/>
  <c r="F31" i="40"/>
  <c r="H31" i="40"/>
  <c r="J31" i="40"/>
  <c r="M31" i="40"/>
  <c r="O31" i="40"/>
  <c r="Q31" i="40"/>
  <c r="S31" i="40"/>
  <c r="U31" i="40"/>
  <c r="W31" i="40"/>
  <c r="Y31" i="40"/>
  <c r="AA31" i="40"/>
  <c r="AC31" i="40"/>
  <c r="AE31" i="40"/>
  <c r="AG31" i="40"/>
  <c r="AJ31" i="40"/>
  <c r="AM31" i="40"/>
  <c r="F32" i="40"/>
  <c r="H32" i="40"/>
  <c r="J32" i="40"/>
  <c r="M32" i="40"/>
  <c r="O32" i="40"/>
  <c r="Q32" i="40"/>
  <c r="S32" i="40"/>
  <c r="U32" i="40"/>
  <c r="W32" i="40"/>
  <c r="Y32" i="40"/>
  <c r="AA32" i="40"/>
  <c r="AC32" i="40"/>
  <c r="AE32" i="40"/>
  <c r="AG32" i="40"/>
  <c r="AJ32" i="40"/>
  <c r="AM32" i="40"/>
  <c r="F6" i="26"/>
  <c r="H6" i="26"/>
  <c r="J6" i="26"/>
  <c r="L6" i="26"/>
  <c r="N6" i="26"/>
  <c r="P6" i="26"/>
  <c r="S6" i="26"/>
  <c r="F7" i="26"/>
  <c r="H7" i="26"/>
  <c r="J7" i="26"/>
  <c r="L7" i="26"/>
  <c r="N7" i="26"/>
  <c r="P7" i="26"/>
  <c r="S7" i="26"/>
  <c r="F8" i="26"/>
  <c r="H8" i="26"/>
  <c r="J8" i="26"/>
  <c r="L8" i="26"/>
  <c r="N8" i="26"/>
  <c r="P8" i="26"/>
  <c r="S8" i="26"/>
  <c r="F9" i="26"/>
  <c r="H9" i="26"/>
  <c r="J9" i="26"/>
  <c r="L9" i="26"/>
  <c r="N9" i="26"/>
  <c r="P9" i="26"/>
  <c r="S9" i="26"/>
  <c r="F10" i="26"/>
  <c r="H10" i="26"/>
  <c r="J10" i="26"/>
  <c r="L10" i="26"/>
  <c r="N10" i="26"/>
  <c r="P10" i="26"/>
  <c r="S10" i="26"/>
  <c r="F11" i="26"/>
  <c r="H11" i="26"/>
  <c r="J11" i="26"/>
  <c r="L11" i="26"/>
  <c r="N11" i="26"/>
  <c r="P11" i="26"/>
  <c r="S11" i="26"/>
  <c r="H6" i="27"/>
  <c r="J6" i="27"/>
  <c r="L6" i="27"/>
  <c r="N6" i="27"/>
  <c r="P6" i="27"/>
  <c r="R6" i="27"/>
  <c r="H7" i="27"/>
  <c r="J7" i="27"/>
  <c r="L7" i="27"/>
  <c r="N7" i="27"/>
  <c r="P7" i="27"/>
  <c r="R7" i="27"/>
  <c r="H8" i="27"/>
  <c r="J8" i="27"/>
  <c r="L8" i="27"/>
  <c r="N8" i="27"/>
  <c r="P8" i="27"/>
  <c r="R8" i="27"/>
  <c r="H9" i="27"/>
  <c r="J9" i="27"/>
  <c r="L9" i="27"/>
  <c r="N9" i="27"/>
  <c r="P9" i="27"/>
  <c r="R9" i="27"/>
  <c r="H10" i="27"/>
  <c r="J10" i="27"/>
  <c r="L10" i="27"/>
  <c r="N10" i="27"/>
  <c r="P10" i="27"/>
  <c r="R10" i="27"/>
  <c r="H11" i="27"/>
  <c r="J11" i="27"/>
  <c r="L11" i="27"/>
  <c r="N11" i="27"/>
  <c r="P11" i="27"/>
  <c r="R11" i="27"/>
  <c r="H12" i="27"/>
  <c r="J12" i="27"/>
  <c r="L12" i="27"/>
  <c r="N12" i="27"/>
  <c r="P12" i="27"/>
  <c r="R12" i="27"/>
  <c r="H13" i="27"/>
  <c r="J13" i="27"/>
  <c r="L13" i="27"/>
  <c r="N13" i="27"/>
  <c r="P13" i="27"/>
  <c r="R13" i="27"/>
  <c r="H14" i="27"/>
  <c r="J14" i="27"/>
  <c r="L14" i="27"/>
  <c r="N14" i="27"/>
  <c r="P14" i="27"/>
  <c r="R14" i="27"/>
  <c r="H15" i="27"/>
  <c r="J15" i="27"/>
  <c r="L15" i="27"/>
  <c r="N15" i="27"/>
  <c r="P15" i="27"/>
  <c r="R15" i="27"/>
  <c r="G5" i="32"/>
  <c r="G6" i="32"/>
  <c r="G7" i="32"/>
  <c r="G8" i="32"/>
  <c r="G9" i="32"/>
  <c r="G10" i="32"/>
  <c r="G11" i="32"/>
  <c r="G12" i="32"/>
  <c r="G13" i="32"/>
  <c r="G14" i="32"/>
  <c r="G15" i="32"/>
  <c r="G16" i="32"/>
  <c r="G17" i="32"/>
  <c r="G18" i="32"/>
  <c r="G6" i="45"/>
  <c r="I6" i="45"/>
  <c r="K6" i="45"/>
  <c r="M6" i="45"/>
  <c r="O6" i="45"/>
  <c r="G7" i="45"/>
  <c r="I7" i="45"/>
  <c r="K7" i="45"/>
  <c r="M7" i="45"/>
  <c r="O7" i="45"/>
  <c r="G8" i="45"/>
  <c r="I8" i="45"/>
  <c r="K8" i="45"/>
  <c r="M8" i="45"/>
  <c r="O8" i="45"/>
  <c r="G9" i="45"/>
  <c r="I9" i="45"/>
  <c r="K9" i="45"/>
  <c r="M9" i="45"/>
  <c r="O9" i="45"/>
  <c r="G10" i="45"/>
  <c r="I10" i="45"/>
  <c r="K10" i="45"/>
  <c r="M10" i="45"/>
  <c r="O10" i="45"/>
  <c r="G11" i="45"/>
  <c r="I11" i="45"/>
  <c r="K11" i="45"/>
  <c r="M11" i="45"/>
  <c r="O11" i="45"/>
  <c r="G12" i="45"/>
  <c r="I12" i="45"/>
  <c r="K12" i="45"/>
  <c r="M12" i="45"/>
  <c r="O12" i="45"/>
  <c r="G13" i="45"/>
  <c r="I13" i="45"/>
  <c r="K13" i="45"/>
  <c r="M13" i="45"/>
  <c r="O13" i="45"/>
  <c r="G14" i="45"/>
  <c r="I14" i="45"/>
  <c r="K14" i="45"/>
  <c r="M14" i="45"/>
  <c r="O14" i="45"/>
  <c r="G15" i="45"/>
  <c r="I15" i="45"/>
  <c r="K15" i="45"/>
  <c r="M15" i="45"/>
  <c r="O15" i="45"/>
  <c r="G16" i="45"/>
  <c r="I16" i="45"/>
  <c r="K16" i="45"/>
  <c r="M16" i="45"/>
  <c r="O16" i="45"/>
  <c r="G17" i="45"/>
  <c r="I17" i="45"/>
  <c r="K17" i="45"/>
  <c r="M17" i="45"/>
  <c r="O17" i="45"/>
  <c r="E7" i="25"/>
  <c r="G7" i="25"/>
  <c r="I7" i="25"/>
  <c r="K7" i="25"/>
  <c r="M7" i="25"/>
  <c r="O7" i="25"/>
  <c r="Q7" i="25"/>
  <c r="S7" i="25"/>
  <c r="U7" i="25"/>
  <c r="W7" i="25"/>
  <c r="Z7" i="25"/>
  <c r="E8" i="25"/>
  <c r="G8" i="25"/>
  <c r="I8" i="25"/>
  <c r="K8" i="25"/>
  <c r="M8" i="25"/>
  <c r="O8" i="25"/>
  <c r="Q8" i="25"/>
  <c r="S8" i="25"/>
  <c r="U8" i="25"/>
  <c r="W8" i="25"/>
  <c r="Z8" i="25"/>
  <c r="E9" i="25"/>
  <c r="G9" i="25"/>
  <c r="I9" i="25"/>
  <c r="K9" i="25"/>
  <c r="M9" i="25"/>
  <c r="O9" i="25"/>
  <c r="Q9" i="25"/>
  <c r="S9" i="25"/>
  <c r="U9" i="25"/>
  <c r="W9" i="25"/>
  <c r="Z9" i="25"/>
  <c r="E10" i="25"/>
  <c r="G10" i="25"/>
  <c r="I10" i="25"/>
  <c r="K10" i="25"/>
  <c r="M10" i="25"/>
  <c r="O10" i="25"/>
  <c r="Q10" i="25"/>
  <c r="S10" i="25"/>
  <c r="U10" i="25"/>
  <c r="W10" i="25"/>
  <c r="Z10" i="25"/>
  <c r="E11" i="25"/>
  <c r="G11" i="25"/>
  <c r="I11" i="25"/>
  <c r="K11" i="25"/>
  <c r="M11" i="25"/>
  <c r="O11" i="25"/>
  <c r="Q11" i="25"/>
  <c r="S11" i="25"/>
  <c r="U11" i="25"/>
  <c r="W11" i="25"/>
  <c r="Z11" i="25"/>
  <c r="E12" i="25"/>
  <c r="G12" i="25"/>
  <c r="I12" i="25"/>
  <c r="K12" i="25"/>
  <c r="M12" i="25"/>
  <c r="O12" i="25"/>
  <c r="Q12" i="25"/>
  <c r="S12" i="25"/>
  <c r="U12" i="25"/>
  <c r="W12" i="25"/>
  <c r="Z12" i="25"/>
  <c r="E13" i="25"/>
  <c r="G13" i="25"/>
  <c r="I13" i="25"/>
  <c r="K13" i="25"/>
  <c r="M13" i="25"/>
  <c r="O13" i="25"/>
  <c r="Q13" i="25"/>
  <c r="S13" i="25"/>
  <c r="U13" i="25"/>
  <c r="W13" i="25"/>
  <c r="Z13" i="25"/>
  <c r="E14" i="25"/>
  <c r="G14" i="25"/>
  <c r="I14" i="25"/>
  <c r="K14" i="25"/>
  <c r="M14" i="25"/>
  <c r="O14" i="25"/>
  <c r="Q14" i="25"/>
  <c r="S14" i="25"/>
  <c r="U14" i="25"/>
  <c r="W14" i="25"/>
  <c r="Z14" i="25"/>
  <c r="E15" i="25"/>
  <c r="G15" i="25"/>
  <c r="I15" i="25"/>
  <c r="K15" i="25"/>
  <c r="M15" i="25"/>
  <c r="O15" i="25"/>
  <c r="Q15" i="25"/>
  <c r="S15" i="25"/>
  <c r="U15" i="25"/>
  <c r="W15" i="25"/>
  <c r="Z15" i="25"/>
  <c r="E16" i="25"/>
  <c r="G16" i="25"/>
  <c r="I16" i="25"/>
  <c r="K16" i="25"/>
  <c r="M16" i="25"/>
  <c r="O16" i="25"/>
  <c r="Q16" i="25"/>
  <c r="S16" i="25"/>
  <c r="U16" i="25"/>
  <c r="W16" i="25"/>
  <c r="Z16" i="25"/>
  <c r="E17" i="25"/>
  <c r="G17" i="25"/>
  <c r="I17" i="25"/>
  <c r="K17" i="25"/>
  <c r="M17" i="25"/>
  <c r="O17" i="25"/>
  <c r="Q17" i="25"/>
  <c r="S17" i="25"/>
  <c r="U17" i="25"/>
  <c r="W17" i="25"/>
  <c r="Z17" i="25"/>
  <c r="E18" i="25"/>
  <c r="G18" i="25"/>
  <c r="I18" i="25"/>
  <c r="K18" i="25"/>
  <c r="M18" i="25"/>
  <c r="O18" i="25"/>
  <c r="Q18" i="25"/>
  <c r="S18" i="25"/>
  <c r="U18" i="25"/>
  <c r="W18" i="25"/>
  <c r="Z18" i="25"/>
  <c r="E19" i="25"/>
  <c r="G19" i="25"/>
  <c r="I19" i="25"/>
  <c r="K19" i="25"/>
  <c r="M19" i="25"/>
  <c r="O19" i="25"/>
  <c r="Q19" i="25"/>
  <c r="S19" i="25"/>
  <c r="U19" i="25"/>
  <c r="W19" i="25"/>
  <c r="Z19" i="25"/>
  <c r="AF22" i="25"/>
  <c r="E6" i="147"/>
  <c r="G6" i="147"/>
  <c r="I6" i="147"/>
  <c r="K6" i="147"/>
  <c r="M6" i="147"/>
  <c r="O6" i="147"/>
  <c r="Q6" i="147"/>
  <c r="S6" i="147"/>
  <c r="V6" i="147"/>
  <c r="E7" i="147"/>
  <c r="G7" i="147"/>
  <c r="I7" i="147"/>
  <c r="K7" i="147"/>
  <c r="M7" i="147"/>
  <c r="O7" i="147"/>
  <c r="Q7" i="147"/>
  <c r="S7" i="147"/>
  <c r="V7" i="147"/>
  <c r="E8" i="147"/>
  <c r="G8" i="147"/>
  <c r="I8" i="147"/>
  <c r="K8" i="147"/>
  <c r="M8" i="147"/>
  <c r="O8" i="147"/>
  <c r="Q8" i="147"/>
  <c r="S8" i="147"/>
  <c r="V8" i="147"/>
  <c r="E9" i="147"/>
  <c r="G9" i="147"/>
  <c r="I9" i="147"/>
  <c r="K9" i="147"/>
  <c r="M9" i="147"/>
  <c r="O9" i="147"/>
  <c r="Q9" i="147"/>
  <c r="S9" i="147"/>
  <c r="V9" i="147"/>
  <c r="E10" i="147"/>
  <c r="G10" i="147"/>
  <c r="I10" i="147"/>
  <c r="K10" i="147"/>
  <c r="M10" i="147"/>
  <c r="O10" i="147"/>
  <c r="Q10" i="147"/>
  <c r="S10" i="147"/>
  <c r="V10" i="147"/>
  <c r="E11" i="147"/>
  <c r="G11" i="147"/>
  <c r="I11" i="147"/>
  <c r="K11" i="147"/>
  <c r="M11" i="147"/>
  <c r="O11" i="147"/>
  <c r="Q11" i="147"/>
  <c r="S11" i="147"/>
  <c r="V11" i="147"/>
  <c r="E12" i="147"/>
  <c r="G12" i="147"/>
  <c r="I12" i="147"/>
  <c r="K12" i="147"/>
  <c r="M12" i="147"/>
  <c r="O12" i="147"/>
  <c r="Q12" i="147"/>
  <c r="S12" i="147"/>
  <c r="V12" i="147"/>
  <c r="E13" i="147"/>
  <c r="G13" i="147"/>
  <c r="I13" i="147"/>
  <c r="K13" i="147"/>
  <c r="M13" i="147"/>
  <c r="O13" i="147"/>
  <c r="Q13" i="147"/>
  <c r="S13" i="147"/>
  <c r="V13" i="147"/>
  <c r="E14" i="147"/>
  <c r="G14" i="147"/>
  <c r="I14" i="147"/>
  <c r="K14" i="147"/>
  <c r="M14" i="147"/>
  <c r="O14" i="147"/>
  <c r="Q14" i="147"/>
  <c r="S14" i="147"/>
  <c r="V14" i="147"/>
  <c r="E15" i="147"/>
  <c r="G15" i="147"/>
  <c r="I15" i="147"/>
  <c r="K15" i="147"/>
  <c r="M15" i="147"/>
  <c r="O15" i="147"/>
  <c r="Q15" i="147"/>
  <c r="S15" i="147"/>
  <c r="V15" i="147"/>
  <c r="E16" i="147"/>
  <c r="G16" i="147"/>
  <c r="I16" i="147"/>
  <c r="K16" i="147"/>
  <c r="M16" i="147"/>
  <c r="O16" i="147"/>
  <c r="Q16" i="147"/>
  <c r="S16" i="147"/>
  <c r="V16" i="147"/>
  <c r="E17" i="147"/>
  <c r="G17" i="147"/>
  <c r="I17" i="147"/>
  <c r="K17" i="147"/>
  <c r="M17" i="147"/>
  <c r="O17" i="147"/>
  <c r="Q17" i="147"/>
  <c r="S17" i="147"/>
  <c r="V17" i="147"/>
  <c r="E18" i="147"/>
  <c r="G18" i="147"/>
  <c r="I18" i="147"/>
  <c r="K18" i="147"/>
  <c r="M18" i="147"/>
  <c r="O18" i="147"/>
  <c r="Q18" i="147"/>
  <c r="S18" i="147"/>
  <c r="V18" i="147"/>
  <c r="E19" i="147"/>
  <c r="G19" i="147"/>
  <c r="I19" i="147"/>
  <c r="K19" i="147"/>
  <c r="M19" i="147"/>
  <c r="O19" i="147"/>
  <c r="Q19" i="147"/>
  <c r="S19" i="147"/>
  <c r="V19" i="147"/>
  <c r="E7" i="37"/>
  <c r="G7" i="37"/>
  <c r="I7" i="37"/>
  <c r="K7" i="37"/>
  <c r="M7" i="37"/>
  <c r="O7" i="37"/>
  <c r="Q7" i="37"/>
  <c r="S7" i="37"/>
  <c r="U7" i="37"/>
  <c r="W7" i="37"/>
  <c r="Y7" i="37"/>
  <c r="AA7" i="37"/>
  <c r="AC7" i="37"/>
  <c r="AE7" i="37"/>
  <c r="AG7" i="37"/>
  <c r="AI7" i="37"/>
  <c r="AL7" i="37"/>
  <c r="E8" i="37"/>
  <c r="G8" i="37"/>
  <c r="I8" i="37"/>
  <c r="K8" i="37"/>
  <c r="M8" i="37"/>
  <c r="O8" i="37"/>
  <c r="Q8" i="37"/>
  <c r="S8" i="37"/>
  <c r="U8" i="37"/>
  <c r="W8" i="37"/>
  <c r="Y8" i="37"/>
  <c r="AA8" i="37"/>
  <c r="AC8" i="37"/>
  <c r="AE8" i="37"/>
  <c r="AG8" i="37"/>
  <c r="AI8" i="37"/>
  <c r="AL8" i="37"/>
  <c r="E9" i="37"/>
  <c r="G9" i="37"/>
  <c r="I9" i="37"/>
  <c r="K9" i="37"/>
  <c r="M9" i="37"/>
  <c r="O9" i="37"/>
  <c r="Q9" i="37"/>
  <c r="S9" i="37"/>
  <c r="U9" i="37"/>
  <c r="W9" i="37"/>
  <c r="Y9" i="37"/>
  <c r="AA9" i="37"/>
  <c r="AC9" i="37"/>
  <c r="AE9" i="37"/>
  <c r="AG9" i="37"/>
  <c r="AI9" i="37"/>
  <c r="AL9" i="37"/>
  <c r="E10" i="37"/>
  <c r="G10" i="37"/>
  <c r="I10" i="37"/>
  <c r="K10" i="37"/>
  <c r="M10" i="37"/>
  <c r="O10" i="37"/>
  <c r="Q10" i="37"/>
  <c r="S10" i="37"/>
  <c r="U10" i="37"/>
  <c r="W10" i="37"/>
  <c r="Y10" i="37"/>
  <c r="AA10" i="37"/>
  <c r="AC10" i="37"/>
  <c r="AE10" i="37"/>
  <c r="AG10" i="37"/>
  <c r="AI10" i="37"/>
  <c r="AL10" i="37"/>
  <c r="E11" i="37"/>
  <c r="G11" i="37"/>
  <c r="I11" i="37"/>
  <c r="K11" i="37"/>
  <c r="M11" i="37"/>
  <c r="O11" i="37"/>
  <c r="Q11" i="37"/>
  <c r="S11" i="37"/>
  <c r="U11" i="37"/>
  <c r="W11" i="37"/>
  <c r="Y11" i="37"/>
  <c r="AA11" i="37"/>
  <c r="AC11" i="37"/>
  <c r="AE11" i="37"/>
  <c r="AG11" i="37"/>
  <c r="AI11" i="37"/>
  <c r="AL11" i="37"/>
  <c r="E12" i="37"/>
  <c r="G12" i="37"/>
  <c r="I12" i="37"/>
  <c r="K12" i="37"/>
  <c r="M12" i="37"/>
  <c r="O12" i="37"/>
  <c r="Q12" i="37"/>
  <c r="S12" i="37"/>
  <c r="U12" i="37"/>
  <c r="W12" i="37"/>
  <c r="Y12" i="37"/>
  <c r="AA12" i="37"/>
  <c r="AC12" i="37"/>
  <c r="AE12" i="37"/>
  <c r="AG12" i="37"/>
  <c r="AI12" i="37"/>
  <c r="AL12" i="37"/>
  <c r="E13" i="37"/>
  <c r="G13" i="37"/>
  <c r="I13" i="37"/>
  <c r="K13" i="37"/>
  <c r="M13" i="37"/>
  <c r="O13" i="37"/>
  <c r="Q13" i="37"/>
  <c r="S13" i="37"/>
  <c r="U13" i="37"/>
  <c r="W13" i="37"/>
  <c r="Y13" i="37"/>
  <c r="AA13" i="37"/>
  <c r="AC13" i="37"/>
  <c r="AE13" i="37"/>
  <c r="AG13" i="37"/>
  <c r="AI13" i="37"/>
  <c r="AL13" i="37"/>
  <c r="E14" i="37"/>
  <c r="G14" i="37"/>
  <c r="I14" i="37"/>
  <c r="K14" i="37"/>
  <c r="M14" i="37"/>
  <c r="O14" i="37"/>
  <c r="Q14" i="37"/>
  <c r="S14" i="37"/>
  <c r="U14" i="37"/>
  <c r="W14" i="37"/>
  <c r="Y14" i="37"/>
  <c r="AA14" i="37"/>
  <c r="AC14" i="37"/>
  <c r="AE14" i="37"/>
  <c r="AG14" i="37"/>
  <c r="AI14" i="37"/>
  <c r="AL14" i="37"/>
  <c r="E15" i="37"/>
  <c r="G15" i="37"/>
  <c r="I15" i="37"/>
  <c r="K15" i="37"/>
  <c r="M15" i="37"/>
  <c r="O15" i="37"/>
  <c r="Q15" i="37"/>
  <c r="S15" i="37"/>
  <c r="U15" i="37"/>
  <c r="W15" i="37"/>
  <c r="Y15" i="37"/>
  <c r="AA15" i="37"/>
  <c r="AC15" i="37"/>
  <c r="AE15" i="37"/>
  <c r="AG15" i="37"/>
  <c r="AI15" i="37"/>
  <c r="AL15" i="37"/>
  <c r="E16" i="37"/>
  <c r="G16" i="37"/>
  <c r="I16" i="37"/>
  <c r="K16" i="37"/>
  <c r="M16" i="37"/>
  <c r="O16" i="37"/>
  <c r="Q16" i="37"/>
  <c r="S16" i="37"/>
  <c r="U16" i="37"/>
  <c r="W16" i="37"/>
  <c r="Y16" i="37"/>
  <c r="AA16" i="37"/>
  <c r="AC16" i="37"/>
  <c r="AE16" i="37"/>
  <c r="AG16" i="37"/>
  <c r="AI16" i="37"/>
  <c r="AL16" i="37"/>
  <c r="E17" i="37"/>
  <c r="G17" i="37"/>
  <c r="I17" i="37"/>
  <c r="K17" i="37"/>
  <c r="M17" i="37"/>
  <c r="O17" i="37"/>
  <c r="Q17" i="37"/>
  <c r="S17" i="37"/>
  <c r="U17" i="37"/>
  <c r="W17" i="37"/>
  <c r="Y17" i="37"/>
  <c r="AA17" i="37"/>
  <c r="AC17" i="37"/>
  <c r="AE17" i="37"/>
  <c r="AG17" i="37"/>
  <c r="AI17" i="37"/>
  <c r="AL17" i="37"/>
  <c r="E18" i="37"/>
  <c r="G18" i="37"/>
  <c r="I18" i="37"/>
  <c r="K18" i="37"/>
  <c r="M18" i="37"/>
  <c r="O18" i="37"/>
  <c r="Q18" i="37"/>
  <c r="S18" i="37"/>
  <c r="U18" i="37"/>
  <c r="W18" i="37"/>
  <c r="Y18" i="37"/>
  <c r="AA18" i="37"/>
  <c r="AC18" i="37"/>
  <c r="AE18" i="37"/>
  <c r="AG18" i="37"/>
  <c r="AI18" i="37"/>
  <c r="AL18" i="37"/>
  <c r="E19" i="37"/>
  <c r="G19" i="37"/>
  <c r="I19" i="37"/>
  <c r="K19" i="37"/>
  <c r="M19" i="37"/>
  <c r="O19" i="37"/>
  <c r="Q19" i="37"/>
  <c r="S19" i="37"/>
  <c r="U19" i="37"/>
  <c r="W19" i="37"/>
  <c r="Y19" i="37"/>
  <c r="AA19" i="37"/>
  <c r="AC19" i="37"/>
  <c r="AE19" i="37"/>
  <c r="AG19" i="37"/>
  <c r="AI19" i="37"/>
  <c r="AL19" i="37"/>
  <c r="E20" i="37"/>
  <c r="G20" i="37"/>
  <c r="I20" i="37"/>
  <c r="K20" i="37"/>
  <c r="M20" i="37"/>
  <c r="O20" i="37"/>
  <c r="Q20" i="37"/>
  <c r="S20" i="37"/>
  <c r="U20" i="37"/>
  <c r="W20" i="37"/>
  <c r="Y20" i="37"/>
  <c r="AA20" i="37"/>
  <c r="AC20" i="37"/>
  <c r="AE20" i="37"/>
  <c r="AG20" i="37"/>
  <c r="AI20" i="37"/>
  <c r="AL20" i="37"/>
  <c r="E21" i="37"/>
  <c r="G21" i="37"/>
  <c r="I21" i="37"/>
  <c r="K21" i="37"/>
  <c r="M21" i="37"/>
  <c r="O21" i="37"/>
  <c r="Q21" i="37"/>
  <c r="S21" i="37"/>
  <c r="U21" i="37"/>
  <c r="W21" i="37"/>
  <c r="Y21" i="37"/>
  <c r="AA21" i="37"/>
  <c r="AC21" i="37"/>
  <c r="AE21" i="37"/>
  <c r="AG21" i="37"/>
  <c r="AI21" i="37"/>
  <c r="AL21" i="37"/>
  <c r="E22" i="37"/>
  <c r="G22" i="37"/>
  <c r="I22" i="37"/>
  <c r="K22" i="37"/>
  <c r="M22" i="37"/>
  <c r="O22" i="37"/>
  <c r="Q22" i="37"/>
  <c r="S22" i="37"/>
  <c r="U22" i="37"/>
  <c r="W22" i="37"/>
  <c r="Y22" i="37"/>
  <c r="AA22" i="37"/>
  <c r="AC22" i="37"/>
  <c r="AE22" i="37"/>
  <c r="AG22" i="37"/>
  <c r="AI22" i="37"/>
  <c r="AL22" i="37"/>
  <c r="E23" i="37"/>
  <c r="G23" i="37"/>
  <c r="I23" i="37"/>
  <c r="K23" i="37"/>
  <c r="M23" i="37"/>
  <c r="O23" i="37"/>
  <c r="Q23" i="37"/>
  <c r="S23" i="37"/>
  <c r="U23" i="37"/>
  <c r="W23" i="37"/>
  <c r="Y23" i="37"/>
  <c r="AA23" i="37"/>
  <c r="AC23" i="37"/>
  <c r="AE23" i="37"/>
  <c r="AG23" i="37"/>
  <c r="AI23" i="37"/>
  <c r="AL23" i="37"/>
  <c r="E24" i="37"/>
  <c r="G24" i="37"/>
  <c r="I24" i="37"/>
  <c r="K24" i="37"/>
  <c r="M24" i="37"/>
  <c r="O24" i="37"/>
  <c r="Q24" i="37"/>
  <c r="S24" i="37"/>
  <c r="U24" i="37"/>
  <c r="W24" i="37"/>
  <c r="Y24" i="37"/>
  <c r="AA24" i="37"/>
  <c r="AC24" i="37"/>
  <c r="AE24" i="37"/>
  <c r="AG24" i="37"/>
  <c r="AI24" i="37"/>
  <c r="AL24" i="37"/>
  <c r="E25" i="37"/>
  <c r="G25" i="37"/>
  <c r="I25" i="37"/>
  <c r="K25" i="37"/>
  <c r="M25" i="37"/>
  <c r="O25" i="37"/>
  <c r="Q25" i="37"/>
  <c r="S25" i="37"/>
  <c r="U25" i="37"/>
  <c r="W25" i="37"/>
  <c r="Y25" i="37"/>
  <c r="AA25" i="37"/>
  <c r="AC25" i="37"/>
  <c r="AE25" i="37"/>
  <c r="AG25" i="37"/>
  <c r="AI25" i="37"/>
  <c r="AL25" i="37"/>
  <c r="E26" i="37"/>
  <c r="G26" i="37"/>
  <c r="I26" i="37"/>
  <c r="K26" i="37"/>
  <c r="M26" i="37"/>
  <c r="O26" i="37"/>
  <c r="Q26" i="37"/>
  <c r="S26" i="37"/>
  <c r="U26" i="37"/>
  <c r="W26" i="37"/>
  <c r="Y26" i="37"/>
  <c r="AA26" i="37"/>
  <c r="AC26" i="37"/>
  <c r="AE26" i="37"/>
  <c r="AG26" i="37"/>
  <c r="AI26" i="37"/>
  <c r="AL26" i="37"/>
  <c r="E27" i="37"/>
  <c r="G27" i="37"/>
  <c r="I27" i="37"/>
  <c r="K27" i="37"/>
  <c r="M27" i="37"/>
  <c r="O27" i="37"/>
  <c r="Q27" i="37"/>
  <c r="S27" i="37"/>
  <c r="U27" i="37"/>
  <c r="W27" i="37"/>
  <c r="Y27" i="37"/>
  <c r="AA27" i="37"/>
  <c r="AC27" i="37"/>
  <c r="AE27" i="37"/>
  <c r="AG27" i="37"/>
  <c r="AI27" i="37"/>
  <c r="AL27" i="37"/>
  <c r="F6" i="31"/>
  <c r="H6" i="31"/>
  <c r="J6" i="31"/>
  <c r="L6" i="31"/>
  <c r="N6" i="31"/>
  <c r="P6" i="31"/>
  <c r="F7" i="31"/>
  <c r="H7" i="31"/>
  <c r="J7" i="31"/>
  <c r="L7" i="31"/>
  <c r="N7" i="31"/>
  <c r="P7" i="31"/>
  <c r="F8" i="31"/>
  <c r="H8" i="31"/>
  <c r="J8" i="31"/>
  <c r="L8" i="31"/>
  <c r="N8" i="31"/>
  <c r="P8" i="31"/>
  <c r="F9" i="31"/>
  <c r="H9" i="31"/>
  <c r="J9" i="31"/>
  <c r="L9" i="31"/>
  <c r="N9" i="31"/>
  <c r="P9" i="31"/>
  <c r="F10" i="31"/>
  <c r="H10" i="31"/>
  <c r="J10" i="31"/>
  <c r="L10" i="31"/>
  <c r="N10" i="31"/>
  <c r="P10" i="31"/>
  <c r="F11" i="31"/>
  <c r="H11" i="31"/>
  <c r="J11" i="31"/>
  <c r="L11" i="31"/>
  <c r="N11" i="31"/>
  <c r="P11" i="31"/>
  <c r="F12" i="31"/>
  <c r="H12" i="31"/>
  <c r="J12" i="31"/>
  <c r="L12" i="31"/>
  <c r="N12" i="31"/>
  <c r="P12" i="31"/>
  <c r="F13" i="31"/>
  <c r="H13" i="31"/>
  <c r="J13" i="31"/>
  <c r="L13" i="31"/>
  <c r="N13" i="31"/>
  <c r="P13" i="31"/>
  <c r="F6" i="30"/>
  <c r="H6" i="30"/>
  <c r="J6" i="30"/>
  <c r="O6" i="30"/>
  <c r="F7" i="30"/>
  <c r="H7" i="30"/>
  <c r="J7" i="30"/>
  <c r="O7" i="30"/>
  <c r="F8" i="30"/>
  <c r="H8" i="30"/>
  <c r="J8" i="30"/>
  <c r="O8" i="30"/>
  <c r="F9" i="30"/>
  <c r="H9" i="30"/>
  <c r="J9" i="30"/>
  <c r="O9" i="30"/>
  <c r="F10" i="30"/>
  <c r="H10" i="30"/>
  <c r="J10" i="30"/>
  <c r="O10" i="30"/>
  <c r="F11" i="30"/>
  <c r="H11" i="30"/>
  <c r="J11" i="30"/>
  <c r="O11" i="30"/>
  <c r="F12" i="30"/>
  <c r="H12" i="30"/>
  <c r="J12" i="30"/>
  <c r="O12" i="30"/>
  <c r="F13" i="30"/>
  <c r="H13" i="30"/>
  <c r="J13" i="30"/>
  <c r="O13" i="30"/>
  <c r="F14" i="30"/>
  <c r="H14" i="30"/>
  <c r="J14" i="30"/>
  <c r="O14" i="30"/>
  <c r="F15" i="30"/>
  <c r="H15" i="30"/>
  <c r="J15" i="30"/>
  <c r="O15" i="30"/>
  <c r="F16" i="30"/>
  <c r="H16" i="30"/>
  <c r="J16" i="30"/>
  <c r="O16" i="30"/>
  <c r="F17" i="30"/>
  <c r="H17" i="30"/>
  <c r="J17" i="30"/>
  <c r="O17" i="30"/>
  <c r="F6" i="33"/>
  <c r="H6" i="33"/>
  <c r="J6" i="33"/>
  <c r="L6" i="33"/>
  <c r="N6" i="33"/>
  <c r="P6" i="33"/>
  <c r="R6" i="33"/>
  <c r="T6" i="33"/>
  <c r="V6" i="33"/>
  <c r="X6" i="33"/>
  <c r="Z6" i="33"/>
  <c r="AB6" i="33"/>
  <c r="AD6" i="33"/>
  <c r="F7" i="33"/>
  <c r="H7" i="33"/>
  <c r="J7" i="33"/>
  <c r="L7" i="33"/>
  <c r="N7" i="33"/>
  <c r="P7" i="33"/>
  <c r="R7" i="33"/>
  <c r="T7" i="33"/>
  <c r="V7" i="33"/>
  <c r="X7" i="33"/>
  <c r="Z7" i="33"/>
  <c r="AB7" i="33"/>
  <c r="AD7" i="33"/>
  <c r="F8" i="33"/>
  <c r="H8" i="33"/>
  <c r="J8" i="33"/>
  <c r="L8" i="33"/>
  <c r="N8" i="33"/>
  <c r="P8" i="33"/>
  <c r="R8" i="33"/>
  <c r="T8" i="33"/>
  <c r="V8" i="33"/>
  <c r="X8" i="33"/>
  <c r="Z8" i="33"/>
  <c r="AB8" i="33"/>
  <c r="AD8" i="33"/>
  <c r="F9" i="33"/>
  <c r="H9" i="33"/>
  <c r="J9" i="33"/>
  <c r="L9" i="33"/>
  <c r="N9" i="33"/>
  <c r="P9" i="33"/>
  <c r="R9" i="33"/>
  <c r="T9" i="33"/>
  <c r="V9" i="33"/>
  <c r="X9" i="33"/>
  <c r="Z9" i="33"/>
  <c r="AB9" i="33"/>
  <c r="AD9" i="33"/>
  <c r="F10" i="33"/>
  <c r="H10" i="33"/>
  <c r="J10" i="33"/>
  <c r="L10" i="33"/>
  <c r="N10" i="33"/>
  <c r="P10" i="33"/>
  <c r="R10" i="33"/>
  <c r="T10" i="33"/>
  <c r="V10" i="33"/>
  <c r="X10" i="33"/>
  <c r="Z10" i="33"/>
  <c r="AB10" i="33"/>
  <c r="AD10" i="33"/>
  <c r="F11" i="33"/>
  <c r="H11" i="33"/>
  <c r="J11" i="33"/>
  <c r="L11" i="33"/>
  <c r="N11" i="33"/>
  <c r="P11" i="33"/>
  <c r="R11" i="33"/>
  <c r="T11" i="33"/>
  <c r="V11" i="33"/>
  <c r="X11" i="33"/>
  <c r="Z11" i="33"/>
  <c r="AB11" i="33"/>
  <c r="AD11" i="33"/>
  <c r="F12" i="33"/>
  <c r="H12" i="33"/>
  <c r="J12" i="33"/>
  <c r="L12" i="33"/>
  <c r="N12" i="33"/>
  <c r="P12" i="33"/>
  <c r="R12" i="33"/>
  <c r="T12" i="33"/>
  <c r="V12" i="33"/>
  <c r="X12" i="33"/>
  <c r="Z12" i="33"/>
  <c r="AB12" i="33"/>
  <c r="AD12" i="33"/>
  <c r="F13" i="33"/>
  <c r="H13" i="33"/>
  <c r="J13" i="33"/>
  <c r="L13" i="33"/>
  <c r="N13" i="33"/>
  <c r="P13" i="33"/>
  <c r="R13" i="33"/>
  <c r="T13" i="33"/>
  <c r="V13" i="33"/>
  <c r="X13" i="33"/>
  <c r="Z13" i="33"/>
  <c r="AB13" i="33"/>
  <c r="AD13" i="33"/>
  <c r="F14" i="33"/>
  <c r="H14" i="33"/>
  <c r="J14" i="33"/>
  <c r="L14" i="33"/>
  <c r="N14" i="33"/>
  <c r="P14" i="33"/>
  <c r="R14" i="33"/>
  <c r="T14" i="33"/>
  <c r="V14" i="33"/>
  <c r="X14" i="33"/>
  <c r="Z14" i="33"/>
  <c r="AB14" i="33"/>
  <c r="AD14" i="33"/>
  <c r="F15" i="33"/>
  <c r="H15" i="33"/>
  <c r="J15" i="33"/>
  <c r="L15" i="33"/>
  <c r="N15" i="33"/>
  <c r="P15" i="33"/>
  <c r="R15" i="33"/>
  <c r="T15" i="33"/>
  <c r="V15" i="33"/>
  <c r="X15" i="33"/>
  <c r="Z15" i="33"/>
  <c r="AB15" i="33"/>
  <c r="AD15" i="33"/>
  <c r="F16" i="33"/>
  <c r="H16" i="33"/>
  <c r="J16" i="33"/>
  <c r="L16" i="33"/>
  <c r="N16" i="33"/>
  <c r="P16" i="33"/>
  <c r="R16" i="33"/>
  <c r="T16" i="33"/>
  <c r="V16" i="33"/>
  <c r="X16" i="33"/>
  <c r="Z16" i="33"/>
  <c r="AB16" i="33"/>
  <c r="AD16" i="33"/>
  <c r="F17" i="33"/>
  <c r="H17" i="33"/>
  <c r="J17" i="33"/>
  <c r="L17" i="33"/>
  <c r="N17" i="33"/>
  <c r="P17" i="33"/>
  <c r="R17" i="33"/>
  <c r="T17" i="33"/>
  <c r="V17" i="33"/>
  <c r="X17" i="33"/>
  <c r="Z17" i="33"/>
  <c r="AB17" i="33"/>
  <c r="AD17" i="33"/>
  <c r="F18" i="33"/>
  <c r="H18" i="33"/>
  <c r="J18" i="33"/>
  <c r="L18" i="33"/>
  <c r="N18" i="33"/>
  <c r="P18" i="33"/>
  <c r="R18" i="33"/>
  <c r="T18" i="33"/>
  <c r="V18" i="33"/>
  <c r="X18" i="33"/>
  <c r="Z18" i="33"/>
  <c r="AB18" i="33"/>
  <c r="AD18" i="33"/>
  <c r="F19" i="33"/>
  <c r="H19" i="33"/>
  <c r="J19" i="33"/>
  <c r="L19" i="33"/>
  <c r="N19" i="33"/>
  <c r="P19" i="33"/>
  <c r="R19" i="33"/>
  <c r="T19" i="33"/>
  <c r="V19" i="33"/>
  <c r="X19" i="33"/>
  <c r="Z19" i="33"/>
  <c r="AB19" i="33"/>
  <c r="AD19" i="33"/>
  <c r="F20" i="33"/>
  <c r="H20" i="33"/>
  <c r="J20" i="33"/>
  <c r="L20" i="33"/>
  <c r="N20" i="33"/>
  <c r="P20" i="33"/>
  <c r="R20" i="33"/>
  <c r="T20" i="33"/>
  <c r="V20" i="33"/>
  <c r="X20" i="33"/>
  <c r="Z20" i="33"/>
  <c r="AB20" i="33"/>
  <c r="AD20" i="33"/>
  <c r="F21" i="33"/>
  <c r="H21" i="33"/>
  <c r="J21" i="33"/>
  <c r="L21" i="33"/>
  <c r="N21" i="33"/>
  <c r="P21" i="33"/>
  <c r="R21" i="33"/>
  <c r="T21" i="33"/>
  <c r="V21" i="33"/>
  <c r="X21" i="33"/>
  <c r="Z21" i="33"/>
  <c r="AB21" i="33"/>
  <c r="AD21" i="33"/>
  <c r="F22" i="33"/>
  <c r="H22" i="33"/>
  <c r="J22" i="33"/>
  <c r="L22" i="33"/>
  <c r="N22" i="33"/>
  <c r="P22" i="33"/>
  <c r="R22" i="33"/>
  <c r="T22" i="33"/>
  <c r="V22" i="33"/>
  <c r="X22" i="33"/>
  <c r="Z22" i="33"/>
  <c r="AB22" i="33"/>
  <c r="AD22" i="33"/>
  <c r="F23" i="33"/>
  <c r="H23" i="33"/>
  <c r="J23" i="33"/>
  <c r="L23" i="33"/>
  <c r="N23" i="33"/>
  <c r="P23" i="33"/>
  <c r="R23" i="33"/>
  <c r="T23" i="33"/>
  <c r="V23" i="33"/>
  <c r="X23" i="33"/>
  <c r="Z23" i="33"/>
  <c r="AB23" i="33"/>
  <c r="AD23" i="33"/>
  <c r="F24" i="33"/>
  <c r="H24" i="33"/>
  <c r="J24" i="33"/>
  <c r="L24" i="33"/>
  <c r="N24" i="33"/>
  <c r="P24" i="33"/>
  <c r="R24" i="33"/>
  <c r="T24" i="33"/>
  <c r="V24" i="33"/>
  <c r="X24" i="33"/>
  <c r="Z24" i="33"/>
  <c r="AB24" i="33"/>
  <c r="AD24" i="33"/>
  <c r="F25" i="33"/>
  <c r="H25" i="33"/>
  <c r="J25" i="33"/>
  <c r="L25" i="33"/>
  <c r="N25" i="33"/>
  <c r="P25" i="33"/>
  <c r="R25" i="33"/>
  <c r="T25" i="33"/>
  <c r="V25" i="33"/>
  <c r="X25" i="33"/>
  <c r="Z25" i="33"/>
  <c r="AB25" i="33"/>
  <c r="AD25" i="33"/>
  <c r="F26" i="33"/>
  <c r="H26" i="33"/>
  <c r="J26" i="33"/>
  <c r="L26" i="33"/>
  <c r="N26" i="33"/>
  <c r="P26" i="33"/>
  <c r="R26" i="33"/>
  <c r="T26" i="33"/>
  <c r="V26" i="33"/>
  <c r="X26" i="33"/>
  <c r="Z26" i="33"/>
  <c r="AB26" i="33"/>
  <c r="AD26" i="33"/>
  <c r="F27" i="33"/>
  <c r="H27" i="33"/>
  <c r="J27" i="33"/>
  <c r="L27" i="33"/>
  <c r="N27" i="33"/>
  <c r="P27" i="33"/>
  <c r="R27" i="33"/>
  <c r="T27" i="33"/>
  <c r="V27" i="33"/>
  <c r="X27" i="33"/>
  <c r="Z27" i="33"/>
  <c r="AB27" i="33"/>
  <c r="AD27" i="33"/>
  <c r="G6" i="34"/>
  <c r="I6" i="34"/>
  <c r="K6" i="34"/>
  <c r="M6" i="34"/>
  <c r="O6" i="34"/>
  <c r="Q6" i="34"/>
  <c r="S6" i="34"/>
  <c r="U6" i="34"/>
  <c r="W6" i="34"/>
  <c r="Y6" i="34"/>
  <c r="G7" i="34"/>
  <c r="I7" i="34"/>
  <c r="K7" i="34"/>
  <c r="M7" i="34"/>
  <c r="O7" i="34"/>
  <c r="Q7" i="34"/>
  <c r="S7" i="34"/>
  <c r="U7" i="34"/>
  <c r="W7" i="34"/>
  <c r="Y7" i="34"/>
  <c r="G8" i="34"/>
  <c r="I8" i="34"/>
  <c r="K8" i="34"/>
  <c r="M8" i="34"/>
  <c r="O8" i="34"/>
  <c r="Q8" i="34"/>
  <c r="S8" i="34"/>
  <c r="U8" i="34"/>
  <c r="W8" i="34"/>
  <c r="Y8" i="34"/>
  <c r="G9" i="34"/>
  <c r="I9" i="34"/>
  <c r="K9" i="34"/>
  <c r="M9" i="34"/>
  <c r="O9" i="34"/>
  <c r="Q9" i="34"/>
  <c r="S9" i="34"/>
  <c r="U9" i="34"/>
  <c r="W9" i="34"/>
  <c r="Y9" i="34"/>
  <c r="G10" i="34"/>
  <c r="I10" i="34"/>
  <c r="K10" i="34"/>
  <c r="M10" i="34"/>
  <c r="O10" i="34"/>
  <c r="Q10" i="34"/>
  <c r="S10" i="34"/>
  <c r="U10" i="34"/>
  <c r="W10" i="34"/>
  <c r="Y10" i="34"/>
  <c r="G11" i="34"/>
  <c r="I11" i="34"/>
  <c r="K11" i="34"/>
  <c r="M11" i="34"/>
  <c r="O11" i="34"/>
  <c r="Q11" i="34"/>
  <c r="S11" i="34"/>
  <c r="U11" i="34"/>
  <c r="W11" i="34"/>
  <c r="Y11" i="34"/>
  <c r="G12" i="34"/>
  <c r="I12" i="34"/>
  <c r="K12" i="34"/>
  <c r="M12" i="34"/>
  <c r="O12" i="34"/>
  <c r="Q12" i="34"/>
  <c r="S12" i="34"/>
  <c r="U12" i="34"/>
  <c r="W12" i="34"/>
  <c r="Y12" i="34"/>
  <c r="G13" i="34"/>
  <c r="I13" i="34"/>
  <c r="K13" i="34"/>
  <c r="M13" i="34"/>
  <c r="O13" i="34"/>
  <c r="Q13" i="34"/>
  <c r="S13" i="34"/>
  <c r="U13" i="34"/>
  <c r="W13" i="34"/>
  <c r="Y13" i="34"/>
  <c r="G14" i="34"/>
  <c r="I14" i="34"/>
  <c r="K14" i="34"/>
  <c r="M14" i="34"/>
  <c r="O14" i="34"/>
  <c r="Q14" i="34"/>
  <c r="S14" i="34"/>
  <c r="U14" i="34"/>
  <c r="W14" i="34"/>
  <c r="Y14" i="34"/>
  <c r="G15" i="34"/>
  <c r="I15" i="34"/>
  <c r="K15" i="34"/>
  <c r="M15" i="34"/>
  <c r="O15" i="34"/>
  <c r="Q15" i="34"/>
  <c r="S15" i="34"/>
  <c r="U15" i="34"/>
  <c r="W15" i="34"/>
  <c r="Y15" i="34"/>
  <c r="G16" i="34"/>
  <c r="I16" i="34"/>
  <c r="K16" i="34"/>
  <c r="M16" i="34"/>
  <c r="O16" i="34"/>
  <c r="Q16" i="34"/>
  <c r="S16" i="34"/>
  <c r="U16" i="34"/>
  <c r="W16" i="34"/>
  <c r="Y16" i="34"/>
  <c r="G17" i="34"/>
  <c r="I17" i="34"/>
  <c r="K17" i="34"/>
  <c r="M17" i="34"/>
  <c r="O17" i="34"/>
  <c r="Q17" i="34"/>
  <c r="S17" i="34"/>
  <c r="U17" i="34"/>
  <c r="W17" i="34"/>
  <c r="Y17" i="34"/>
  <c r="G18" i="34"/>
  <c r="I18" i="34"/>
  <c r="K18" i="34"/>
  <c r="M18" i="34"/>
  <c r="O18" i="34"/>
  <c r="Q18" i="34"/>
  <c r="S18" i="34"/>
  <c r="U18" i="34"/>
  <c r="W18" i="34"/>
  <c r="Y18" i="34"/>
  <c r="G19" i="34"/>
  <c r="I19" i="34"/>
  <c r="K19" i="34"/>
  <c r="M19" i="34"/>
  <c r="O19" i="34"/>
  <c r="Q19" i="34"/>
  <c r="S19" i="34"/>
  <c r="U19" i="34"/>
  <c r="W19" i="34"/>
  <c r="Y19" i="34"/>
  <c r="G20" i="34"/>
  <c r="I20" i="34"/>
  <c r="K20" i="34"/>
  <c r="M20" i="34"/>
  <c r="O20" i="34"/>
  <c r="Q20" i="34"/>
  <c r="S20" i="34"/>
  <c r="U20" i="34"/>
  <c r="W20" i="34"/>
  <c r="Y20" i="34"/>
  <c r="G21" i="34"/>
  <c r="I21" i="34"/>
  <c r="K21" i="34"/>
  <c r="M21" i="34"/>
  <c r="O21" i="34"/>
  <c r="Q21" i="34"/>
  <c r="S21" i="34"/>
  <c r="U21" i="34"/>
  <c r="W21" i="34"/>
  <c r="Y21" i="34"/>
  <c r="G22" i="34"/>
  <c r="I22" i="34"/>
  <c r="K22" i="34"/>
  <c r="M22" i="34"/>
  <c r="O22" i="34"/>
  <c r="Q22" i="34"/>
  <c r="S22" i="34"/>
  <c r="U22" i="34"/>
  <c r="W22" i="34"/>
  <c r="Y22" i="34"/>
  <c r="G23" i="34"/>
  <c r="I23" i="34"/>
  <c r="K23" i="34"/>
  <c r="M23" i="34"/>
  <c r="O23" i="34"/>
  <c r="Q23" i="34"/>
  <c r="S23" i="34"/>
  <c r="U23" i="34"/>
  <c r="W23" i="34"/>
  <c r="Y23" i="34"/>
  <c r="G24" i="34"/>
  <c r="I24" i="34"/>
  <c r="K24" i="34"/>
  <c r="M24" i="34"/>
  <c r="O24" i="34"/>
  <c r="Q24" i="34"/>
  <c r="S24" i="34"/>
  <c r="U24" i="34"/>
  <c r="W24" i="34"/>
  <c r="Y24" i="34"/>
  <c r="G25" i="34"/>
  <c r="I25" i="34"/>
  <c r="K25" i="34"/>
  <c r="M25" i="34"/>
  <c r="O25" i="34"/>
  <c r="Q25" i="34"/>
  <c r="S25" i="34"/>
  <c r="U25" i="34"/>
  <c r="W25" i="34"/>
  <c r="Y25" i="34"/>
  <c r="G26" i="34"/>
  <c r="I26" i="34"/>
  <c r="K26" i="34"/>
  <c r="M26" i="34"/>
  <c r="O26" i="34"/>
  <c r="Q26" i="34"/>
  <c r="S26" i="34"/>
  <c r="U26" i="34"/>
  <c r="W26" i="34"/>
  <c r="Y26" i="34"/>
  <c r="F6" i="35"/>
  <c r="H6" i="35"/>
  <c r="J6" i="35"/>
  <c r="L6" i="35"/>
  <c r="N6" i="35"/>
  <c r="P6" i="35"/>
  <c r="R6" i="35"/>
  <c r="T6" i="35"/>
  <c r="V6" i="35"/>
  <c r="Y6" i="35"/>
  <c r="F7" i="35"/>
  <c r="H7" i="35"/>
  <c r="J7" i="35"/>
  <c r="L7" i="35"/>
  <c r="N7" i="35"/>
  <c r="P7" i="35"/>
  <c r="R7" i="35"/>
  <c r="T7" i="35"/>
  <c r="V7" i="35"/>
  <c r="Y7" i="35"/>
  <c r="F8" i="35"/>
  <c r="H8" i="35"/>
  <c r="J8" i="35"/>
  <c r="L8" i="35"/>
  <c r="N8" i="35"/>
  <c r="P8" i="35"/>
  <c r="R8" i="35"/>
  <c r="T8" i="35"/>
  <c r="V8" i="35"/>
  <c r="Y8" i="35"/>
  <c r="F9" i="35"/>
  <c r="H9" i="35"/>
  <c r="J9" i="35"/>
  <c r="L9" i="35"/>
  <c r="N9" i="35"/>
  <c r="P9" i="35"/>
  <c r="R9" i="35"/>
  <c r="T9" i="35"/>
  <c r="V9" i="35"/>
  <c r="Y9" i="35"/>
  <c r="F10" i="35"/>
  <c r="H10" i="35"/>
  <c r="J10" i="35"/>
  <c r="L10" i="35"/>
  <c r="N10" i="35"/>
  <c r="P10" i="35"/>
  <c r="R10" i="35"/>
  <c r="T10" i="35"/>
  <c r="V10" i="35"/>
  <c r="Y10" i="35"/>
  <c r="F11" i="35"/>
  <c r="H11" i="35"/>
  <c r="J11" i="35"/>
  <c r="L11" i="35"/>
  <c r="N11" i="35"/>
  <c r="P11" i="35"/>
  <c r="R11" i="35"/>
  <c r="T11" i="35"/>
  <c r="V11" i="35"/>
  <c r="Y11" i="35"/>
  <c r="F12" i="35"/>
  <c r="H12" i="35"/>
  <c r="J12" i="35"/>
  <c r="L12" i="35"/>
  <c r="N12" i="35"/>
  <c r="P12" i="35"/>
  <c r="R12" i="35"/>
  <c r="T12" i="35"/>
  <c r="V12" i="35"/>
  <c r="Y12" i="35"/>
  <c r="F13" i="35"/>
  <c r="H13" i="35"/>
  <c r="J13" i="35"/>
  <c r="L13" i="35"/>
  <c r="N13" i="35"/>
  <c r="P13" i="35"/>
  <c r="R13" i="35"/>
  <c r="T13" i="35"/>
  <c r="V13" i="35"/>
  <c r="Y13" i="35"/>
  <c r="F14" i="35"/>
  <c r="H14" i="35"/>
  <c r="J14" i="35"/>
  <c r="L14" i="35"/>
  <c r="N14" i="35"/>
  <c r="P14" i="35"/>
  <c r="R14" i="35"/>
  <c r="T14" i="35"/>
  <c r="V14" i="35"/>
  <c r="Y14" i="35"/>
  <c r="F15" i="35"/>
  <c r="H15" i="35"/>
  <c r="J15" i="35"/>
  <c r="L15" i="35"/>
  <c r="N15" i="35"/>
  <c r="P15" i="35"/>
  <c r="R15" i="35"/>
  <c r="T15" i="35"/>
  <c r="V15" i="35"/>
  <c r="Y15" i="35"/>
  <c r="F16" i="35"/>
  <c r="H16" i="35"/>
  <c r="J16" i="35"/>
  <c r="L16" i="35"/>
  <c r="N16" i="35"/>
  <c r="P16" i="35"/>
  <c r="R16" i="35"/>
  <c r="T16" i="35"/>
  <c r="V16" i="35"/>
  <c r="Y16" i="35"/>
  <c r="F17" i="35"/>
  <c r="H17" i="35"/>
  <c r="J17" i="35"/>
  <c r="L17" i="35"/>
  <c r="N17" i="35"/>
  <c r="P17" i="35"/>
  <c r="R17" i="35"/>
  <c r="T17" i="35"/>
  <c r="V17" i="35"/>
  <c r="Y17" i="35"/>
  <c r="F18" i="35"/>
  <c r="H18" i="35"/>
  <c r="J18" i="35"/>
  <c r="L18" i="35"/>
  <c r="N18" i="35"/>
  <c r="P18" i="35"/>
  <c r="R18" i="35"/>
  <c r="T18" i="35"/>
  <c r="V18" i="35"/>
  <c r="Y18" i="35"/>
  <c r="F19" i="35"/>
  <c r="H19" i="35"/>
  <c r="J19" i="35"/>
  <c r="L19" i="35"/>
  <c r="N19" i="35"/>
  <c r="P19" i="35"/>
  <c r="R19" i="35"/>
  <c r="T19" i="35"/>
  <c r="V19" i="35"/>
  <c r="Y19" i="35"/>
  <c r="F20" i="35"/>
  <c r="H20" i="35"/>
  <c r="J20" i="35"/>
  <c r="L20" i="35"/>
  <c r="N20" i="35"/>
  <c r="P20" i="35"/>
  <c r="R20" i="35"/>
  <c r="T20" i="35"/>
  <c r="V20" i="35"/>
  <c r="Y20" i="35"/>
  <c r="F21" i="35"/>
  <c r="H21" i="35"/>
  <c r="J21" i="35"/>
  <c r="L21" i="35"/>
  <c r="N21" i="35"/>
  <c r="P21" i="35"/>
  <c r="R21" i="35"/>
  <c r="T21" i="35"/>
  <c r="V21" i="35"/>
  <c r="Y21" i="35"/>
  <c r="F22" i="35"/>
  <c r="H22" i="35"/>
  <c r="J22" i="35"/>
  <c r="L22" i="35"/>
  <c r="N22" i="35"/>
  <c r="P22" i="35"/>
  <c r="R22" i="35"/>
  <c r="T22" i="35"/>
  <c r="V22" i="35"/>
  <c r="Y22" i="35"/>
  <c r="F23" i="35"/>
  <c r="H23" i="35"/>
  <c r="J23" i="35"/>
  <c r="L23" i="35"/>
  <c r="N23" i="35"/>
  <c r="P23" i="35"/>
  <c r="R23" i="35"/>
  <c r="T23" i="35"/>
  <c r="V23" i="35"/>
  <c r="Y23" i="35"/>
  <c r="F24" i="35"/>
  <c r="H24" i="35"/>
  <c r="J24" i="35"/>
  <c r="L24" i="35"/>
  <c r="N24" i="35"/>
  <c r="P24" i="35"/>
  <c r="R24" i="35"/>
  <c r="T24" i="35"/>
  <c r="V24" i="35"/>
  <c r="Y24" i="35"/>
  <c r="G6" i="41"/>
  <c r="I6" i="41"/>
  <c r="K6" i="41"/>
  <c r="M6" i="41"/>
  <c r="O6" i="41"/>
  <c r="Q6" i="41"/>
  <c r="S6" i="41"/>
  <c r="U6" i="41"/>
  <c r="W6" i="41"/>
  <c r="Y6" i="41"/>
  <c r="AA6" i="41"/>
  <c r="AC6" i="41"/>
  <c r="G7" i="41"/>
  <c r="I7" i="41"/>
  <c r="K7" i="41"/>
  <c r="M7" i="41"/>
  <c r="O7" i="41"/>
  <c r="Q7" i="41"/>
  <c r="S7" i="41"/>
  <c r="U7" i="41"/>
  <c r="W7" i="41"/>
  <c r="Y7" i="41"/>
  <c r="AA7" i="41"/>
  <c r="AC7" i="41"/>
  <c r="G8" i="41"/>
  <c r="I8" i="41"/>
  <c r="K8" i="41"/>
  <c r="M8" i="41"/>
  <c r="O8" i="41"/>
  <c r="Q8" i="41"/>
  <c r="S8" i="41"/>
  <c r="U8" i="41"/>
  <c r="W8" i="41"/>
  <c r="Y8" i="41"/>
  <c r="AA8" i="41"/>
  <c r="AC8" i="41"/>
  <c r="G9" i="41"/>
  <c r="I9" i="41"/>
  <c r="K9" i="41"/>
  <c r="M9" i="41"/>
  <c r="O9" i="41"/>
  <c r="Q9" i="41"/>
  <c r="S9" i="41"/>
  <c r="U9" i="41"/>
  <c r="W9" i="41"/>
  <c r="Y9" i="41"/>
  <c r="AA9" i="41"/>
  <c r="AC9" i="41"/>
  <c r="G10" i="41"/>
  <c r="I10" i="41"/>
  <c r="K10" i="41"/>
  <c r="M10" i="41"/>
  <c r="O10" i="41"/>
  <c r="Q10" i="41"/>
  <c r="S10" i="41"/>
  <c r="U10" i="41"/>
  <c r="W10" i="41"/>
  <c r="Y10" i="41"/>
  <c r="AA10" i="41"/>
  <c r="AC10" i="41"/>
  <c r="G11" i="41"/>
  <c r="I11" i="41"/>
  <c r="K11" i="41"/>
  <c r="M11" i="41"/>
  <c r="O11" i="41"/>
  <c r="Q11" i="41"/>
  <c r="S11" i="41"/>
  <c r="U11" i="41"/>
  <c r="W11" i="41"/>
  <c r="Y11" i="41"/>
  <c r="AA11" i="41"/>
  <c r="AC11" i="41"/>
  <c r="G12" i="41"/>
  <c r="I12" i="41"/>
  <c r="K12" i="41"/>
  <c r="M12" i="41"/>
  <c r="O12" i="41"/>
  <c r="Q12" i="41"/>
  <c r="S12" i="41"/>
  <c r="U12" i="41"/>
  <c r="W12" i="41"/>
  <c r="Y12" i="41"/>
  <c r="AA12" i="41"/>
  <c r="AC12" i="41"/>
  <c r="G13" i="41"/>
  <c r="I13" i="41"/>
  <c r="K13" i="41"/>
  <c r="M13" i="41"/>
  <c r="O13" i="41"/>
  <c r="Q13" i="41"/>
  <c r="S13" i="41"/>
  <c r="U13" i="41"/>
  <c r="W13" i="41"/>
  <c r="Y13" i="41"/>
  <c r="AA13" i="41"/>
  <c r="AC13" i="41"/>
  <c r="G14" i="41"/>
  <c r="I14" i="41"/>
  <c r="K14" i="41"/>
  <c r="M14" i="41"/>
  <c r="O14" i="41"/>
  <c r="Q14" i="41"/>
  <c r="S14" i="41"/>
  <c r="U14" i="41"/>
  <c r="W14" i="41"/>
  <c r="Y14" i="41"/>
  <c r="AA14" i="41"/>
  <c r="AC14" i="41"/>
  <c r="G15" i="41"/>
  <c r="I15" i="41"/>
  <c r="K15" i="41"/>
  <c r="M15" i="41"/>
  <c r="O15" i="41"/>
  <c r="Q15" i="41"/>
  <c r="S15" i="41"/>
  <c r="U15" i="41"/>
  <c r="W15" i="41"/>
  <c r="Y15" i="41"/>
  <c r="AA15" i="41"/>
  <c r="AC15" i="41"/>
  <c r="G16" i="41"/>
  <c r="I16" i="41"/>
  <c r="K16" i="41"/>
  <c r="M16" i="41"/>
  <c r="O16" i="41"/>
  <c r="Q16" i="41"/>
  <c r="S16" i="41"/>
  <c r="U16" i="41"/>
  <c r="W16" i="41"/>
  <c r="Y16" i="41"/>
  <c r="AA16" i="41"/>
  <c r="AC16" i="41"/>
  <c r="G17" i="41"/>
  <c r="I17" i="41"/>
  <c r="K17" i="41"/>
  <c r="M17" i="41"/>
  <c r="O17" i="41"/>
  <c r="Q17" i="41"/>
  <c r="S17" i="41"/>
  <c r="U17" i="41"/>
  <c r="W17" i="41"/>
  <c r="Y17" i="41"/>
  <c r="AA17" i="41"/>
  <c r="AC17" i="41"/>
  <c r="G18" i="41"/>
  <c r="I18" i="41"/>
  <c r="K18" i="41"/>
  <c r="M18" i="41"/>
  <c r="O18" i="41"/>
  <c r="Q18" i="41"/>
  <c r="S18" i="41"/>
  <c r="U18" i="41"/>
  <c r="W18" i="41"/>
  <c r="Y18" i="41"/>
  <c r="AA18" i="41"/>
  <c r="AC18" i="41"/>
  <c r="G19" i="41"/>
  <c r="I19" i="41"/>
  <c r="K19" i="41"/>
  <c r="M19" i="41"/>
  <c r="O19" i="41"/>
  <c r="Q19" i="41"/>
  <c r="S19" i="41"/>
  <c r="U19" i="41"/>
  <c r="W19" i="41"/>
  <c r="Y19" i="41"/>
  <c r="AA19" i="41"/>
  <c r="AC19" i="41"/>
  <c r="G20" i="41"/>
  <c r="I20" i="41"/>
  <c r="K20" i="41"/>
  <c r="M20" i="41"/>
  <c r="O20" i="41"/>
  <c r="Q20" i="41"/>
  <c r="S20" i="41"/>
  <c r="U20" i="41"/>
  <c r="W20" i="41"/>
  <c r="Y20" i="41"/>
  <c r="AA20" i="41"/>
  <c r="AC20" i="41"/>
  <c r="G21" i="41"/>
  <c r="I21" i="41"/>
  <c r="K21" i="41"/>
  <c r="M21" i="41"/>
  <c r="O21" i="41"/>
  <c r="Q21" i="41"/>
  <c r="S21" i="41"/>
  <c r="U21" i="41"/>
  <c r="W21" i="41"/>
  <c r="Y21" i="41"/>
  <c r="AA21" i="41"/>
  <c r="AC21" i="41"/>
  <c r="A5" i="96"/>
  <c r="A6" i="96"/>
  <c r="A7" i="96" s="1"/>
  <c r="A8" i="96" s="1"/>
  <c r="A9" i="96" s="1"/>
</calcChain>
</file>

<file path=xl/sharedStrings.xml><?xml version="1.0" encoding="utf-8"?>
<sst xmlns="http://schemas.openxmlformats.org/spreadsheetml/2006/main" count="7049" uniqueCount="2414">
  <si>
    <t>SERVICE AND/OR SYSTEM</t>
  </si>
  <si>
    <t>OIL FLOW</t>
  </si>
  <si>
    <t>MAX OIL PRESS DROP</t>
  </si>
  <si>
    <t>STEAM PRESS ENT CONTROL VALVE</t>
  </si>
  <si>
    <t>1.  STEAM QUALITY IS 99% MINIMUM.</t>
  </si>
  <si>
    <t>2.  DESIGN PRESSURE IS 200 PSIG [1378 kPa] MINIMUM.</t>
  </si>
  <si>
    <t>OIL ATOM COMPRESS MOTOR</t>
  </si>
  <si>
    <t>BOILER</t>
  </si>
  <si>
    <t>OPERATING PRESS</t>
  </si>
  <si>
    <t>SQ FT</t>
  </si>
  <si>
    <t>[SQ M]</t>
  </si>
  <si>
    <t>HEATING SURFACE</t>
  </si>
  <si>
    <t>FIRST CUTOUT SETTINGS</t>
  </si>
  <si>
    <t>SECOND CUTOUT SETTINGS</t>
  </si>
  <si>
    <t>MIN CONT FIRING RATE</t>
  </si>
  <si>
    <t>SURFACE VOL</t>
  </si>
  <si>
    <t>DIMENSIONS (LENGTH)</t>
  </si>
  <si>
    <t>DIMENSIONS (DIAMETER)</t>
  </si>
  <si>
    <t>MAX PRESS DROP</t>
  </si>
  <si>
    <t>MAX PRESS DROP WATER SIDE</t>
  </si>
  <si>
    <t>MIN PRESS DROP GAS SIDE WC</t>
  </si>
  <si>
    <t>MIN HEAT EXCHANGED</t>
  </si>
  <si>
    <t>1.  FEEDWATER INLET TEMPERATURE SHALL BE 228 °F [109 °C].</t>
  </si>
  <si>
    <t>2.  MINIMUM HEAT EXCHANGED AT 100% BOILER LOAD.</t>
  </si>
  <si>
    <t>1.  SCFM: TWO TIMES THE INSTRUMENT AND CONTROL AIR REQUIREMENT.</t>
  </si>
  <si>
    <t>2.  FOR PLANTS WITH FIRE TUBE BOILERS, THE SCFM SHALL BE 11 [4 CM/s] AND THE MOTOR SHALL BE 3 HP [2238 W].</t>
  </si>
  <si>
    <t>1.  FOR PLANTS WITH WATER TUBE BOILERS, THE SCFM SHALL BE 30 [10 CM/s] AND THE MOTOR SHALL BE 7.5 HP [5600 W].</t>
  </si>
  <si>
    <t>3.  THE PRESSURE SHALL BE 100 PSIG [689 kPa].</t>
  </si>
  <si>
    <t>6.  THE TANK SHALL HAVE A CAPACITY OF 50 GAL [180 L].</t>
  </si>
  <si>
    <t>FUEL OIL TYPE NO</t>
  </si>
  <si>
    <t>NOM CAPACITY</t>
  </si>
  <si>
    <t>EV-1 MAIN GAS</t>
  </si>
  <si>
    <t>INLET PRESS</t>
  </si>
  <si>
    <t>MIN DESIGN PRESS</t>
  </si>
  <si>
    <t>VALVE BODY PIPE SIZE</t>
  </si>
  <si>
    <t>EV-2 IGNITER GAS</t>
  </si>
  <si>
    <t>OUTLET SIZE</t>
  </si>
  <si>
    <t>2.  12 DB MINIMUM AT 63 HZ; 17 DB MINIMUM AT 125-250 HZ; 25 DB MINIMUM AT 250-500 HZ; 34 DB MINIMUM AT 500-8000HZ.</t>
  </si>
  <si>
    <t>MAX INSIDE TUBES FLOW</t>
  </si>
  <si>
    <t>OUTSIDE TUBES, WATER TEMP</t>
  </si>
  <si>
    <t>23 09 11-02</t>
  </si>
  <si>
    <t>23 21 11-03</t>
  </si>
  <si>
    <t>23 21 11-04</t>
  </si>
  <si>
    <t>UNIT COOLER SCHEDULE (REFRIGERATION SERVICE)</t>
  </si>
  <si>
    <t>UNIT COOLER CAPACITY SHALL BE BASED ON A EVAPORATION TEMPERATURE 2°F [1.1 °C] HIGHER THAN SUCTION TEMPERATURE OF COMPRESSOR.</t>
  </si>
  <si>
    <t>WHEN USING CHILLED WATER AS CONDENSER SOURCE, SIZE FOR A MINIMUM OF 20˚ F [11˚ C] TEMPERATURE RISE FOR CHILLED WATER.</t>
  </si>
  <si>
    <t>THE HOOD DATA (EXHAUST AIR VOLUME AND PRESSURE DROP) IS BASED ON A REPRESENTATIVE MAKE AND MODEL NUMBER.  IN THE EVENT THE HOOD SELECTED AND FURNISHED BY THE CONTRACTOR HAS DIFFERENT HOOD DATA, THE CONTRACTOR SHALL BE RESPONSIBLE FOR MAKING NECESSARY MODIFICATIONS TO THE DESIGN AND CONSTRUCTION WITHOUT ANY ADDITIONAL COST TO THE GOVERNMENT.</t>
  </si>
  <si>
    <t>60-CS1</t>
  </si>
  <si>
    <t>BOILER PLANT</t>
  </si>
  <si>
    <t>MIN NET CAPACITY</t>
  </si>
  <si>
    <t>STANDARD AIR INTAKE</t>
  </si>
  <si>
    <t>RECEIVER SIZE</t>
  </si>
  <si>
    <t>ON/OFF CYCLE</t>
  </si>
  <si>
    <t>ON</t>
  </si>
  <si>
    <t>OFF</t>
  </si>
  <si>
    <t>RAD</t>
  </si>
  <si>
    <t>AIR QUANTITY</t>
  </si>
  <si>
    <t>SCFM</t>
  </si>
  <si>
    <t>LEAVING AIR DEWPOINT</t>
  </si>
  <si>
    <t>SVS</t>
  </si>
  <si>
    <t>BHX</t>
  </si>
  <si>
    <t>CFP</t>
  </si>
  <si>
    <t>FLOW RATE</t>
  </si>
  <si>
    <t>PUMP POWER</t>
  </si>
  <si>
    <t>LEVEL INDICATOR</t>
  </si>
  <si>
    <t>FOT</t>
  </si>
  <si>
    <t>EGS</t>
  </si>
  <si>
    <r>
      <t xml:space="preserve">BOILER PLANT </t>
    </r>
    <r>
      <rPr>
        <sz val="18"/>
        <rFont val="Symbol"/>
        <family val="1"/>
        <charset val="2"/>
      </rPr>
      <t>·</t>
    </r>
    <r>
      <rPr>
        <sz val="10.8"/>
        <rFont val="Arial Narrow"/>
        <family val="2"/>
      </rPr>
      <t xml:space="preserve"> </t>
    </r>
    <r>
      <rPr>
        <sz val="18"/>
        <rFont val="Arial Narrow"/>
        <family val="2"/>
      </rPr>
      <t>NATURAL GAS FLOWMETER SCHEDULE</t>
    </r>
  </si>
  <si>
    <t>GAS COMPANY BASE PRESS</t>
  </si>
  <si>
    <r>
      <t xml:space="preserve">BOILER PLANT </t>
    </r>
    <r>
      <rPr>
        <sz val="18"/>
        <rFont val="Symbol"/>
        <family val="1"/>
        <charset val="2"/>
      </rPr>
      <t>·</t>
    </r>
    <r>
      <rPr>
        <sz val="10.8"/>
        <rFont val="Arial Narrow"/>
        <family val="2"/>
      </rPr>
      <t xml:space="preserve"> </t>
    </r>
    <r>
      <rPr>
        <sz val="18"/>
        <rFont val="Arial Narrow"/>
        <family val="2"/>
      </rPr>
      <t>OIL FLOWMETER SCHEDULE</t>
    </r>
  </si>
  <si>
    <t>OFM</t>
  </si>
  <si>
    <t>WFM</t>
  </si>
  <si>
    <r>
      <t xml:space="preserve">BOILER PLANT </t>
    </r>
    <r>
      <rPr>
        <sz val="18"/>
        <rFont val="Symbol"/>
        <family val="1"/>
        <charset val="2"/>
      </rPr>
      <t>·</t>
    </r>
    <r>
      <rPr>
        <sz val="10.8"/>
        <rFont val="Arial Narrow"/>
        <family val="2"/>
      </rPr>
      <t xml:space="preserve"> </t>
    </r>
    <r>
      <rPr>
        <sz val="18"/>
        <rFont val="Arial"/>
        <family val="2"/>
      </rPr>
      <t>WATER</t>
    </r>
    <r>
      <rPr>
        <sz val="18"/>
        <rFont val="Arial Narrow"/>
        <family val="2"/>
      </rPr>
      <t xml:space="preserve"> FLOWMETER SCHEDULE</t>
    </r>
  </si>
  <si>
    <r>
      <t xml:space="preserve">BOILER PLANT </t>
    </r>
    <r>
      <rPr>
        <sz val="18"/>
        <rFont val="Symbol"/>
        <family val="1"/>
        <charset val="2"/>
      </rPr>
      <t>·</t>
    </r>
    <r>
      <rPr>
        <sz val="10.8"/>
        <rFont val="Arial Narrow"/>
        <family val="2"/>
      </rPr>
      <t xml:space="preserve"> </t>
    </r>
    <r>
      <rPr>
        <sz val="18"/>
        <rFont val="Arial Narrow"/>
        <family val="2"/>
      </rPr>
      <t>WATER FLOW CONTROL VALVE SCHEDULE</t>
    </r>
  </si>
  <si>
    <r>
      <t>MINIMUM FLOW COEFFICIENT [C</t>
    </r>
    <r>
      <rPr>
        <vertAlign val="subscript"/>
        <sz val="12"/>
        <rFont val="Arial Narrow"/>
        <family val="2"/>
      </rPr>
      <t>V</t>
    </r>
    <r>
      <rPr>
        <sz val="12"/>
        <rFont val="Arial Narrow"/>
        <family val="2"/>
      </rPr>
      <t>]</t>
    </r>
  </si>
  <si>
    <t>WFCV</t>
  </si>
  <si>
    <r>
      <t xml:space="preserve">BOILER PLANT </t>
    </r>
    <r>
      <rPr>
        <sz val="18"/>
        <rFont val="Symbol"/>
        <family val="1"/>
        <charset val="2"/>
      </rPr>
      <t>·</t>
    </r>
    <r>
      <rPr>
        <sz val="10.8"/>
        <rFont val="Arial Narrow"/>
        <family val="2"/>
      </rPr>
      <t xml:space="preserve"> </t>
    </r>
    <r>
      <rPr>
        <sz val="18"/>
        <rFont val="Arial Narrow"/>
        <family val="2"/>
      </rPr>
      <t>BLOWOFF TANK WATER OUTLET TEMPERATURE CONTROL VALVE SCHEDULE</t>
    </r>
  </si>
  <si>
    <r>
      <t xml:space="preserve">BOILER PLANT </t>
    </r>
    <r>
      <rPr>
        <sz val="18"/>
        <rFont val="Symbol"/>
        <family val="1"/>
        <charset val="2"/>
      </rPr>
      <t>·</t>
    </r>
    <r>
      <rPr>
        <sz val="10.8"/>
        <rFont val="Arial Narrow"/>
        <family val="2"/>
      </rPr>
      <t xml:space="preserve"> </t>
    </r>
    <r>
      <rPr>
        <sz val="18"/>
        <rFont val="Arial Narrow"/>
        <family val="2"/>
      </rPr>
      <t>STEAM PRESSURE REDUCING VALVE SCHEDULE</t>
    </r>
  </si>
  <si>
    <t>SPRV</t>
  </si>
  <si>
    <r>
      <t xml:space="preserve">BOILER PLANT </t>
    </r>
    <r>
      <rPr>
        <sz val="18"/>
        <rFont val="Symbol"/>
        <family val="1"/>
        <charset val="2"/>
      </rPr>
      <t>·</t>
    </r>
    <r>
      <rPr>
        <sz val="10.8"/>
        <rFont val="Arial Narrow"/>
        <family val="2"/>
      </rPr>
      <t xml:space="preserve"> </t>
    </r>
    <r>
      <rPr>
        <sz val="18"/>
        <rFont val="Arial Narrow"/>
        <family val="2"/>
      </rPr>
      <t>STEAM TRAP SCHEDULE</t>
    </r>
  </si>
  <si>
    <t>1-SWHX1</t>
  </si>
  <si>
    <t>1-LLHX2</t>
  </si>
  <si>
    <r>
      <t xml:space="preserve">BOILER PLANT </t>
    </r>
    <r>
      <rPr>
        <sz val="18"/>
        <rFont val="Symbol"/>
        <family val="1"/>
        <charset val="2"/>
      </rPr>
      <t>·</t>
    </r>
    <r>
      <rPr>
        <sz val="10.8"/>
        <rFont val="Arial Narrow"/>
        <family val="2"/>
      </rPr>
      <t xml:space="preserve"> </t>
    </r>
    <r>
      <rPr>
        <sz val="18"/>
        <rFont val="Arial Narrow"/>
        <family val="2"/>
      </rPr>
      <t>PUMP SCHEDULE</t>
    </r>
  </si>
  <si>
    <t>60-P1</t>
  </si>
  <si>
    <t xml:space="preserve">SOURCE </t>
  </si>
  <si>
    <t>CLEAN STEAM</t>
  </si>
  <si>
    <t>1-SSHX3</t>
  </si>
  <si>
    <t xml:space="preserve">IN THE INLET SIZE COLUMN, WHEN ONE VALUE IS INDICATED, THE DUCT IS A ROUND DUCT.  IF SIZE IS INDICATED AS ##" x ##," THE DUCT IS A RECTANGULAR DUCT WITH SPECIFICATIONS OF "DUCT WIDTH"  BY "DUCT DEPTH." </t>
  </si>
  <si>
    <t>2.  THIS SCHEDULE IS USED WITH THE TERMINAL UNIT SCHEDULE.</t>
  </si>
  <si>
    <t>AREA AND/OR ROOM SERVED</t>
  </si>
  <si>
    <t>CONNECT TO ECC</t>
  </si>
  <si>
    <t>1.  THE AIR DEVICES SHOWN ARE TYPICAL. SCHEDULE SHALL BE ADJUSTED FOR PROJECT-SPECIFIC REQUIREMENTS.</t>
  </si>
  <si>
    <t>2.  SCHEDULE ADDITIONAL AIR DEVICES TO MEET PROJECT-SPECIFIC NEEDS.</t>
  </si>
  <si>
    <t>2.  PROVIDE COLLAR AND TRANSITION AS REQUIRED.</t>
  </si>
  <si>
    <t>PROVIDE SQUARE TO ROUND ADAPTER.</t>
  </si>
  <si>
    <t>1-SF4</t>
  </si>
  <si>
    <t>1-RF4</t>
  </si>
  <si>
    <t>RETURN OR EXHAUST FAN</t>
  </si>
  <si>
    <t>1-EF4</t>
  </si>
  <si>
    <t>X</t>
  </si>
  <si>
    <t>FOP</t>
  </si>
  <si>
    <r>
      <t xml:space="preserve">BOILER PLANT </t>
    </r>
    <r>
      <rPr>
        <sz val="18"/>
        <rFont val="Symbol"/>
        <family val="1"/>
        <charset val="2"/>
      </rPr>
      <t>·</t>
    </r>
    <r>
      <rPr>
        <sz val="10.8"/>
        <rFont val="Arial Narrow"/>
        <family val="2"/>
      </rPr>
      <t xml:space="preserve"> </t>
    </r>
    <r>
      <rPr>
        <sz val="18"/>
        <rFont val="Arial Narrow"/>
        <family val="2"/>
      </rPr>
      <t>FUEL OIL PUMP SCHEDULE</t>
    </r>
  </si>
  <si>
    <r>
      <t xml:space="preserve">BOILER PLANT </t>
    </r>
    <r>
      <rPr>
        <sz val="18"/>
        <rFont val="Symbol"/>
        <family val="1"/>
        <charset val="2"/>
      </rPr>
      <t>·</t>
    </r>
    <r>
      <rPr>
        <sz val="10.8"/>
        <rFont val="Arial Narrow"/>
        <family val="2"/>
      </rPr>
      <t xml:space="preserve"> </t>
    </r>
    <r>
      <rPr>
        <sz val="18"/>
        <rFont val="Arial Narrow"/>
        <family val="2"/>
      </rPr>
      <t>FUEL OIL HEATER SCHEDULE</t>
    </r>
  </si>
  <si>
    <r>
      <t xml:space="preserve">BOILER PLANT </t>
    </r>
    <r>
      <rPr>
        <sz val="18"/>
        <rFont val="Symbol"/>
        <family val="1"/>
        <charset val="2"/>
      </rPr>
      <t>·</t>
    </r>
    <r>
      <rPr>
        <sz val="10.8"/>
        <rFont val="Arial Narrow"/>
        <family val="2"/>
      </rPr>
      <t xml:space="preserve"> </t>
    </r>
    <r>
      <rPr>
        <sz val="18"/>
        <rFont val="Arial Narrow"/>
        <family val="2"/>
      </rPr>
      <t>WATER TUBE STEAM BOILER SCHEDULE, PACKAGED TYPE, SHOP ASSEMBLED</t>
    </r>
  </si>
  <si>
    <t>FORCED DRAFT FAN MOTOR</t>
  </si>
  <si>
    <t>NATURAL GAS</t>
  </si>
  <si>
    <t>INPUT</t>
  </si>
  <si>
    <t>OUTPUT</t>
  </si>
  <si>
    <t>OUTPUT GENERATED</t>
  </si>
  <si>
    <r>
      <t xml:space="preserve">BOILER PLANT </t>
    </r>
    <r>
      <rPr>
        <sz val="18"/>
        <rFont val="Symbol"/>
        <family val="1"/>
        <charset val="2"/>
      </rPr>
      <t>·</t>
    </r>
    <r>
      <rPr>
        <sz val="10.8"/>
        <rFont val="Arial Narrow"/>
        <family val="2"/>
      </rPr>
      <t xml:space="preserve"> </t>
    </r>
    <r>
      <rPr>
        <sz val="18"/>
        <rFont val="Arial Narrow"/>
        <family val="2"/>
      </rPr>
      <t>FIRE TUBE STEAM BOILER SCHEDULE, PACKAGED TYPE, SHOP ASSEMBLED</t>
    </r>
  </si>
  <si>
    <t>BUILDING 1</t>
  </si>
  <si>
    <t>CONDENSER FAN MOTORS</t>
  </si>
  <si>
    <t>2.  "MAX kW/TON" AND "MIN COP" SPECIFIED ARE AT DESIGN CONDITIONS INDICATED.  kW/TON INCLUDES CONDENSER FANS.</t>
  </si>
  <si>
    <t>BLDG 20</t>
  </si>
  <si>
    <t>20-ACCU1</t>
  </si>
  <si>
    <t>MAX HEIGHT W/HANDRAIL</t>
  </si>
  <si>
    <t>2.  FOR ROOF INSTALLATIONS, RAISE COOLING TOWER A MINIMUM OF FOUR FT [12 M] ABOVE ROOF.</t>
  </si>
  <si>
    <t>4.  PROVIDE NIGHT SERVICE LIGHTING.</t>
  </si>
  <si>
    <t>10-AAHX1</t>
  </si>
  <si>
    <t>ELECTRICAL DATA</t>
  </si>
  <si>
    <t>2-RAHX1</t>
  </si>
  <si>
    <t>FIELD-VERIFY ENCLOSURE LENGTHS.</t>
  </si>
  <si>
    <t>ROOM LOCATION</t>
  </si>
  <si>
    <t xml:space="preserve">MANUAL SPEED CONTROL WITH A SELECTOR SWITCH. </t>
  </si>
  <si>
    <t>FILTER</t>
  </si>
  <si>
    <t>MANUAL SPEED CONTROL WITH A SELECTOR SWITCH.</t>
  </si>
  <si>
    <t>AMP</t>
  </si>
  <si>
    <t>THE COOLING COIL FIN SPACING SHALL NOT EXCEED 132 FINS PER FOOT [400 FINS PER METER].</t>
  </si>
  <si>
    <t>% GLYCOL</t>
  </si>
  <si>
    <t>DIRECT EXPANSION COOLING COIL SCHEDULE</t>
  </si>
  <si>
    <t>Unit Cooler Schedule (Refrigeration Service)</t>
  </si>
  <si>
    <t>WATER FLOW</t>
  </si>
  <si>
    <t>FEEDWATER</t>
  </si>
  <si>
    <t>30-CP1</t>
  </si>
  <si>
    <t>INTAKE</t>
  </si>
  <si>
    <t>DIRECT</t>
  </si>
  <si>
    <t>1.  INLET STATIC BASED ON ARI 885-98.</t>
  </si>
  <si>
    <t>NET INFILTRATION</t>
  </si>
  <si>
    <t>NET EXFILTRATION</t>
  </si>
  <si>
    <t>FOHX</t>
  </si>
  <si>
    <t>3.  BOTH THE EVAPORATOR AND CONDENSER SHALL BE DESIGNED FOR VARIABLE FLOW.</t>
  </si>
  <si>
    <t>1.  RAISE COOLING TOWER TO ENSURE THE REQUIRED NET POSITIVE HEAD OF THE CONDENSER WATER PUMP IS MET.</t>
  </si>
  <si>
    <t>5.  PROVIDE MAKE-UP WATER METER AND BLOWDOWN ELAPSED TIMER (NON-RESETTABLE) FOR EACH TOWER.</t>
  </si>
  <si>
    <t>VFD</t>
  </si>
  <si>
    <r>
      <t xml:space="preserve">BOILER PLANT </t>
    </r>
    <r>
      <rPr>
        <sz val="18"/>
        <rFont val="Symbol"/>
        <family val="1"/>
        <charset val="2"/>
      </rPr>
      <t>·</t>
    </r>
    <r>
      <rPr>
        <sz val="10.8"/>
        <rFont val="Arial Narrow"/>
        <family val="2"/>
      </rPr>
      <t xml:space="preserve"> </t>
    </r>
    <r>
      <rPr>
        <sz val="18"/>
        <rFont val="Arial Narrow"/>
        <family val="2"/>
      </rPr>
      <t>CONDENSATE STORAGE TANK SCHEDULE</t>
    </r>
  </si>
  <si>
    <t>Boiler Plant · Blowoff Tank Schedule</t>
  </si>
  <si>
    <t>Boiler Plant · Condensate Storage Tank Schedule</t>
  </si>
  <si>
    <t>Boiler Plant · Air Compressor Schedule</t>
  </si>
  <si>
    <t>Boiler Plant · Steam Vent Silencer Schedule</t>
  </si>
  <si>
    <t>Boiler Plant · Continuous Blowdown Heat Exchanger Schedule</t>
  </si>
  <si>
    <r>
      <t xml:space="preserve">BOILER PLANT </t>
    </r>
    <r>
      <rPr>
        <sz val="18"/>
        <rFont val="Symbol"/>
        <family val="1"/>
        <charset val="2"/>
      </rPr>
      <t>·</t>
    </r>
    <r>
      <rPr>
        <sz val="18"/>
        <rFont val="Arial Narrow"/>
        <family val="2"/>
      </rPr>
      <t xml:space="preserve"> BLOWOFF TANK SCHEDULE</t>
    </r>
  </si>
  <si>
    <t>BOILER PLANT · ECONOMIZER SCHEDULE, FLUE GAS/FEEDWATER HEAT EXCHANGERS</t>
  </si>
  <si>
    <t>Boiler Plant · Economizer Schedule, Flue Gas/Feedwater Heat Exchangers</t>
  </si>
  <si>
    <r>
      <t xml:space="preserve">BOILER PLANT </t>
    </r>
    <r>
      <rPr>
        <sz val="18"/>
        <rFont val="Symbol"/>
        <family val="1"/>
        <charset val="2"/>
      </rPr>
      <t>·</t>
    </r>
    <r>
      <rPr>
        <sz val="10.8"/>
        <rFont val="Arial Narrow"/>
        <family val="2"/>
      </rPr>
      <t xml:space="preserve"> </t>
    </r>
    <r>
      <rPr>
        <sz val="18"/>
        <rFont val="Arial Narrow"/>
        <family val="2"/>
      </rPr>
      <t>AIR COMPRESSOR SCHEDULE</t>
    </r>
  </si>
  <si>
    <t>BOILER PLANT · STEAM VENT SILENCER SCHEDULE</t>
  </si>
  <si>
    <r>
      <t xml:space="preserve">BOILER PLANT </t>
    </r>
    <r>
      <rPr>
        <sz val="18"/>
        <rFont val="Symbol"/>
        <family val="1"/>
        <charset val="2"/>
      </rPr>
      <t>·</t>
    </r>
    <r>
      <rPr>
        <sz val="10.8"/>
        <rFont val="Arial Narrow"/>
        <family val="2"/>
      </rPr>
      <t xml:space="preserve"> </t>
    </r>
    <r>
      <rPr>
        <sz val="18"/>
        <rFont val="Arial Narrow"/>
        <family val="2"/>
      </rPr>
      <t>CONTINUOUS BLOWDOWN HEAT EXCHANGER SCHEDULE</t>
    </r>
  </si>
  <si>
    <r>
      <t xml:space="preserve">BOILER PLANT </t>
    </r>
    <r>
      <rPr>
        <sz val="18"/>
        <rFont val="Symbol"/>
        <family val="1"/>
        <charset val="2"/>
      </rPr>
      <t>·</t>
    </r>
    <r>
      <rPr>
        <sz val="10.8"/>
        <rFont val="Arial Narrow"/>
        <family val="2"/>
      </rPr>
      <t xml:space="preserve"> </t>
    </r>
    <r>
      <rPr>
        <sz val="18"/>
        <rFont val="Arial Narrow"/>
        <family val="2"/>
      </rPr>
      <t>CHEMICAL FEED SYSTEMS, PUMP TYPE SCHEDULE</t>
    </r>
  </si>
  <si>
    <t>Boiler Plant · Chemical Feed Systems, Pump Type Schedule</t>
  </si>
  <si>
    <r>
      <t xml:space="preserve">BOILER PLANT </t>
    </r>
    <r>
      <rPr>
        <sz val="18"/>
        <rFont val="Symbol"/>
        <family val="1"/>
        <charset val="2"/>
      </rPr>
      <t>·</t>
    </r>
    <r>
      <rPr>
        <sz val="10.8"/>
        <rFont val="Arial Narrow"/>
        <family val="2"/>
      </rPr>
      <t xml:space="preserve"> </t>
    </r>
    <r>
      <rPr>
        <sz val="18"/>
        <rFont val="Arial Narrow"/>
        <family val="2"/>
      </rPr>
      <t>FUEL OIL TANKS (BURNER FUEL) SCHEDULE</t>
    </r>
  </si>
  <si>
    <t>Boiler Plant · Fuel Oil Tanks (Burner Fuel) Schedule</t>
  </si>
  <si>
    <t>Boiler Plant · Emergency Gas Shut-off Valves Schedule</t>
  </si>
  <si>
    <r>
      <t xml:space="preserve">BOILER PLANT </t>
    </r>
    <r>
      <rPr>
        <sz val="18"/>
        <rFont val="Symbol"/>
        <family val="1"/>
        <charset val="2"/>
      </rPr>
      <t>·</t>
    </r>
    <r>
      <rPr>
        <sz val="10.8"/>
        <rFont val="Arial Narrow"/>
        <family val="2"/>
      </rPr>
      <t xml:space="preserve"> </t>
    </r>
    <r>
      <rPr>
        <sz val="18"/>
        <rFont val="Arial Narrow"/>
        <family val="2"/>
      </rPr>
      <t>EMERGENCY GAS SAFETY SHUT-OFF VALVES SCHEDULE</t>
    </r>
  </si>
  <si>
    <t>Boiler Plant · Natural Gas Flowmeter Schedule</t>
  </si>
  <si>
    <t>Boiler Plant · Oil Flowmeter Schedule</t>
  </si>
  <si>
    <t>Boiler Plant · Water Flowmeter Schedule</t>
  </si>
  <si>
    <t>23 09 11-03</t>
  </si>
  <si>
    <t>Boiler Plant · Water Flow Control Valve Schedule</t>
  </si>
  <si>
    <t>Boiler Plant · Blowoff Tank Water Outlet Temperature Control Valve Schedule</t>
  </si>
  <si>
    <t>Boiler Plant · Steam Pressure Reducing Valve Schedule</t>
  </si>
  <si>
    <t>Boiler Plant · Steam Trap Schedule</t>
  </si>
  <si>
    <t>SOLID SEPARATOR SCHEDULE (SIDE STREAM)</t>
  </si>
  <si>
    <t>AIR FLOW CONTROL VALVE SCHEDULE</t>
  </si>
  <si>
    <t>Boiler Plant · Pump Schedule</t>
  </si>
  <si>
    <t>Boiler Plant · Fuel Oil Pump Schedule</t>
  </si>
  <si>
    <t>Boiler Plant · Fuel Oil Heater Schedule</t>
  </si>
  <si>
    <t>Boiler Plant · Water Tube Steam Boiler Schedule, Packaged Type, Shop Assembled</t>
  </si>
  <si>
    <t>Boiler Plant · Fire Tube Steam Boiler Schedule, Packaged Type, Shop Assembled</t>
  </si>
  <si>
    <t>Rotary Air to Air Heat Recovery Wheel Schedule</t>
  </si>
  <si>
    <t>Direct Digital Control</t>
  </si>
  <si>
    <t>Fire Tube Boilers</t>
  </si>
  <si>
    <t>Direct Expansion Cooling Coil Schedule</t>
  </si>
  <si>
    <t>Heat Recovery System Run Around Water Coil Schedule</t>
  </si>
  <si>
    <r>
      <rPr>
        <b/>
        <sz val="14"/>
        <color indexed="8"/>
        <rFont val="Arial"/>
        <family val="2"/>
      </rPr>
      <t>Introduction:</t>
    </r>
    <r>
      <rPr>
        <sz val="14"/>
        <color indexed="8"/>
        <rFont val="Arial"/>
        <family val="2"/>
      </rPr>
      <t xml:space="preserve"> These equipment schedules are used throughout the entire life of the  building.</t>
    </r>
  </si>
  <si>
    <t>Phase I - Design Phase, Architect/Engineer (A/E) Submission to the VA (Peer Reviewer)</t>
  </si>
  <si>
    <t>A/E Submission Requirements (http://www.va.gov/facmgt/ae/des_sub.asp) require full calculation sets for all equipment selections. When approved, the calculations will ultimately appear in pop-up data boxes in the Excel spreadsheet files in the CAFM system. The design engineer shall indicate the basis for design (manufacturer and equipment model number) for each piece of equipment.</t>
  </si>
  <si>
    <t>During the preparation of the final as-built drawings, the A/E shall verify the accuracy of all data on the equipment schedules. In addition to the drawings, the A/E shall turn over to the medical center a complete set of final Excel spreadsheets with all columns displayed.</t>
  </si>
  <si>
    <t>1.  PROVIDE UNIT-MOUNTED MODULATING THREE-WAY CONTROL VALVE AND PUMP TO ENSURE MINIMUM CHILLED WATER FLOW/TEMPERATURE AS REQUIRED BY CONDENSING UNIT MANUFACTURER.</t>
  </si>
  <si>
    <t>2.  DEWPOINT 35-40 ˚F [1.5-4.4 ˚C] AT 100 PSIG [689 kPa].</t>
  </si>
  <si>
    <t>2.  STEAM IS DRY AND SATURATED.</t>
  </si>
  <si>
    <t>2.  SIZE HUMIDIFIER ON LOWEST ANNUAL DEWPOINT OBTAINED FROM NOAA.</t>
  </si>
  <si>
    <t>CAPACITY EACH</t>
  </si>
  <si>
    <t>STEAM FLOW, [LBS/HR TO kg/HR]</t>
  </si>
  <si>
    <t>3.  FEEDWATER TEMPERATURE IS 212 ˚F [100 ˚C] MINIMUM, AND 228 ˚F [109 ˚C] NORMAL.</t>
  </si>
  <si>
    <t>OA TEMP</t>
  </si>
  <si>
    <t>LAT Db</t>
  </si>
  <si>
    <t>LAT Wb</t>
  </si>
  <si>
    <t>EAT Wb</t>
  </si>
  <si>
    <t>MIN OA</t>
  </si>
  <si>
    <t>COOLING CAPACITY BASED ON 85 ⁰F [29 ⁰ C] EWT.</t>
  </si>
  <si>
    <t>SUPPLY AIR FLOW</t>
  </si>
  <si>
    <t>FAN AIR FLOW</t>
  </si>
  <si>
    <t>AIR FLOW, [CFM TO L/s]</t>
  </si>
  <si>
    <t>MIN ALLOWABLE AIR FLOW</t>
  </si>
  <si>
    <t>MAX ALLOWABLE AIR FLOW</t>
  </si>
  <si>
    <t>DESIGN AIR FLOW</t>
  </si>
  <si>
    <t>MAX AIR FLOW</t>
  </si>
  <si>
    <t>APD AT MAX AIR FLOW</t>
  </si>
  <si>
    <t>ROOM AIR FLOW</t>
  </si>
  <si>
    <t>EXHAUST AIR FLOW</t>
  </si>
  <si>
    <t>MIN AIR FLOW</t>
  </si>
  <si>
    <t>NOMINAL HIGH SPEED AIR FLOW</t>
  </si>
  <si>
    <t># COMP</t>
  </si>
  <si>
    <t># OF MANIFOLDS</t>
  </si>
  <si>
    <t># TRAPS</t>
  </si>
  <si>
    <t># OF AIR DEVICES</t>
  </si>
  <si>
    <t># 2 OIL</t>
  </si>
  <si>
    <t># OF COMP</t>
  </si>
  <si>
    <t># FANS</t>
  </si>
  <si>
    <t># CELLS</t>
  </si>
  <si>
    <t>ACCH</t>
  </si>
  <si>
    <t>Air-Cooled Chiller</t>
  </si>
  <si>
    <t>Air-Cooled Condensing Unit</t>
  </si>
  <si>
    <t>ACCU</t>
  </si>
  <si>
    <t>ACU</t>
  </si>
  <si>
    <t>Air-Conditioning Unit</t>
  </si>
  <si>
    <t>AFMD</t>
  </si>
  <si>
    <t>Air Flow Measuring Device</t>
  </si>
  <si>
    <t>Air-Handling Unit</t>
  </si>
  <si>
    <t>AS</t>
  </si>
  <si>
    <t>Air Separator</t>
  </si>
  <si>
    <t>AW</t>
  </si>
  <si>
    <t>Air Washer</t>
  </si>
  <si>
    <t>ARI</t>
  </si>
  <si>
    <t>Air Conditioning and Refrigeration Institute</t>
  </si>
  <si>
    <t>Boiler</t>
  </si>
  <si>
    <t>Boiler Blowdown Heat Exchanger</t>
  </si>
  <si>
    <t>British Thermal Unit</t>
  </si>
  <si>
    <t>British Thermal Unit per Hour</t>
  </si>
  <si>
    <t>Centigrade (Celsius)</t>
  </si>
  <si>
    <t>Cubic Feet Per Hour</t>
  </si>
  <si>
    <t>Chemical Feed Pump</t>
  </si>
  <si>
    <t>CFT</t>
  </si>
  <si>
    <t>Cubic Feet</t>
  </si>
  <si>
    <t>CHP</t>
  </si>
  <si>
    <t>Chilled Water Pump</t>
  </si>
  <si>
    <t>CO2</t>
  </si>
  <si>
    <t>Carbon Dioxide</t>
  </si>
  <si>
    <t>COMP</t>
  </si>
  <si>
    <t>Compressor Unit</t>
  </si>
  <si>
    <t>COP</t>
  </si>
  <si>
    <t>CP</t>
  </si>
  <si>
    <t>Condensate Pump</t>
  </si>
  <si>
    <t>CU</t>
  </si>
  <si>
    <t>Condensing Unit</t>
  </si>
  <si>
    <t>Cabinet Unit Heater</t>
  </si>
  <si>
    <t>CUH</t>
  </si>
  <si>
    <t>CW</t>
  </si>
  <si>
    <t>Cold Water (Potable)</t>
  </si>
  <si>
    <t>CWP</t>
  </si>
  <si>
    <t>Condenser Water Pump</t>
  </si>
  <si>
    <t>Condensate Storage Tank</t>
  </si>
  <si>
    <t>CS</t>
  </si>
  <si>
    <t>Construction Design (Submission1)</t>
  </si>
  <si>
    <t>Construction Design (Submission2)</t>
  </si>
  <si>
    <t>DB</t>
  </si>
  <si>
    <t>Decibels</t>
  </si>
  <si>
    <t>Dry-Bulb Temperature</t>
  </si>
  <si>
    <t>DEG</t>
  </si>
  <si>
    <t>Degree</t>
  </si>
  <si>
    <t>DIA</t>
  </si>
  <si>
    <t>Diameter</t>
  </si>
  <si>
    <t>Dewpoint</t>
  </si>
  <si>
    <t>Differential Pressure Switch/Sensor</t>
  </si>
  <si>
    <t>EA</t>
  </si>
  <si>
    <t>Exhaust Air</t>
  </si>
  <si>
    <t>Entering Air Temperature</t>
  </si>
  <si>
    <t>Evaporative Cooler</t>
  </si>
  <si>
    <t>EC</t>
  </si>
  <si>
    <t>ECU</t>
  </si>
  <si>
    <t>Evaporative Condenser Unit</t>
  </si>
  <si>
    <t>EDH</t>
  </si>
  <si>
    <t>Electric Duct Heater</t>
  </si>
  <si>
    <t>EF</t>
  </si>
  <si>
    <t>EH</t>
  </si>
  <si>
    <t>ERC</t>
  </si>
  <si>
    <t>ERP</t>
  </si>
  <si>
    <t>ESP</t>
  </si>
  <si>
    <t>ET</t>
  </si>
  <si>
    <t>Exhaust Fan</t>
  </si>
  <si>
    <t>Exhaust Hood</t>
  </si>
  <si>
    <t>Electric Reheat Coil</t>
  </si>
  <si>
    <t>Electric Radiant Panel</t>
  </si>
  <si>
    <t>External Static Pressure</t>
  </si>
  <si>
    <t>Expansion Tank</t>
  </si>
  <si>
    <t>EUH</t>
  </si>
  <si>
    <t>Electric Unit Heater</t>
  </si>
  <si>
    <t>EWC</t>
  </si>
  <si>
    <t>Emergency Gas Shutoff</t>
  </si>
  <si>
    <t>Evaporative Water Cooler</t>
  </si>
  <si>
    <t>Entering Water Temperature</t>
  </si>
  <si>
    <t>Fahrenheit</t>
  </si>
  <si>
    <t>F/SDPR</t>
  </si>
  <si>
    <t>Combination Fire Smoke Damper</t>
  </si>
  <si>
    <t>FCU</t>
  </si>
  <si>
    <t>FD</t>
  </si>
  <si>
    <t>Fire Damper</t>
  </si>
  <si>
    <t>Final Filter</t>
  </si>
  <si>
    <t>Feet</t>
  </si>
  <si>
    <t>FT-LB</t>
  </si>
  <si>
    <t>Foot-Pound</t>
  </si>
  <si>
    <t>FTR</t>
  </si>
  <si>
    <t>Fin Tube Radiation</t>
  </si>
  <si>
    <t>FHX</t>
  </si>
  <si>
    <t>Heat Exchanger</t>
  </si>
  <si>
    <t>Fuel Oil Tank</t>
  </si>
  <si>
    <t>Fuel Oil Pump</t>
  </si>
  <si>
    <t>Fuel Oil Heat Exchanger</t>
  </si>
  <si>
    <t>Flue Gas/Feedwater Heat Exchanger</t>
  </si>
  <si>
    <t>GA</t>
  </si>
  <si>
    <t>Gauge</t>
  </si>
  <si>
    <t>GPD</t>
  </si>
  <si>
    <t>Gallons Per Day</t>
  </si>
  <si>
    <t>Gallons Per Hour</t>
  </si>
  <si>
    <t>HC</t>
  </si>
  <si>
    <t>HD</t>
  </si>
  <si>
    <t>HRP</t>
  </si>
  <si>
    <t>Heating Coil</t>
  </si>
  <si>
    <t>Hood</t>
  </si>
  <si>
    <t>Heat Pump</t>
  </si>
  <si>
    <t>Horsepower</t>
  </si>
  <si>
    <t>Hydronic Radiant (Ceiling) Panel</t>
  </si>
  <si>
    <t>HWC</t>
  </si>
  <si>
    <t>HWP</t>
  </si>
  <si>
    <t>HVD</t>
  </si>
  <si>
    <t>HX</t>
  </si>
  <si>
    <t>HZ</t>
  </si>
  <si>
    <t>Hot Water Coil</t>
  </si>
  <si>
    <t>Heating Hot Water Pump</t>
  </si>
  <si>
    <t>Hoistway Vent Damper</t>
  </si>
  <si>
    <t>Hertz</t>
  </si>
  <si>
    <t>I/O</t>
  </si>
  <si>
    <t>IN-LB</t>
  </si>
  <si>
    <t>Input/Output</t>
  </si>
  <si>
    <t>Inch Water Gauge</t>
  </si>
  <si>
    <t>Integrated Part Load Value</t>
  </si>
  <si>
    <t>Kilogram</t>
  </si>
  <si>
    <t>kW</t>
  </si>
  <si>
    <t>Kilowatt Hour</t>
  </si>
  <si>
    <t>Kilowatt</t>
  </si>
  <si>
    <t>Kilo Pascal</t>
  </si>
  <si>
    <t>L</t>
  </si>
  <si>
    <t>LF</t>
  </si>
  <si>
    <t>LH</t>
  </si>
  <si>
    <t>LPG</t>
  </si>
  <si>
    <t>Liter</t>
  </si>
  <si>
    <t>Leaving Air Temperature</t>
  </si>
  <si>
    <t>Linear Foot (Feet)</t>
  </si>
  <si>
    <t>Latent Heat</t>
  </si>
  <si>
    <t>Liquid Propane Gas</t>
  </si>
  <si>
    <t>Leaving Water Temperature</t>
  </si>
  <si>
    <t>LLHX</t>
  </si>
  <si>
    <t>Liquid to Liquid Heat Exchanger</t>
  </si>
  <si>
    <t>Liters Per Minute</t>
  </si>
  <si>
    <t>Pounds Per Hour</t>
  </si>
  <si>
    <t>Liters Per Second</t>
  </si>
  <si>
    <t>Liters Per Hour</t>
  </si>
  <si>
    <t>Meter</t>
  </si>
  <si>
    <t>MAU</t>
  </si>
  <si>
    <t>MER</t>
  </si>
  <si>
    <t>MHP</t>
  </si>
  <si>
    <t>M/s</t>
  </si>
  <si>
    <t>MTD</t>
  </si>
  <si>
    <t>Make-up Air Unit</t>
  </si>
  <si>
    <t>Maximum</t>
  </si>
  <si>
    <t>1000 BTUH</t>
  </si>
  <si>
    <t>Mechanical Equipment Room</t>
  </si>
  <si>
    <t>Minimum Efficiency Reporting Value</t>
  </si>
  <si>
    <t>Millimeter</t>
  </si>
  <si>
    <t>Motor Horsepower</t>
  </si>
  <si>
    <t>Minimum</t>
  </si>
  <si>
    <t>Mean Temperature Difference</t>
  </si>
  <si>
    <t>Meters Per Second</t>
  </si>
  <si>
    <t>NOM</t>
  </si>
  <si>
    <t>NOAA</t>
  </si>
  <si>
    <t>Not Applicable (also N/A)</t>
  </si>
  <si>
    <t>Noise Criteria</t>
  </si>
  <si>
    <t>NPSH</t>
  </si>
  <si>
    <t>National Oceanic &amp; Atmospheric Administration</t>
  </si>
  <si>
    <t>Nominal</t>
  </si>
  <si>
    <t>Net Positive Suction Head</t>
  </si>
  <si>
    <t>Multichannel Analyzer</t>
  </si>
  <si>
    <t>OAI</t>
  </si>
  <si>
    <t>OR</t>
  </si>
  <si>
    <t>MINIMUM OA DUCT</t>
  </si>
  <si>
    <t>2.  MINIMUM OA IS A CALCULATED VALUE, BUT NOT LESS THAN 15%.</t>
  </si>
  <si>
    <t>MINIMUM SENSIBLE CAPACITY BASED ON 100 ˚F [38 ˚C] OA.</t>
  </si>
  <si>
    <t>NPLV</t>
  </si>
  <si>
    <t>Non-standard Part Load Value</t>
  </si>
  <si>
    <t>Outside Air Intake</t>
  </si>
  <si>
    <t>Oil Flowmeter</t>
  </si>
  <si>
    <t>Operating Room</t>
  </si>
  <si>
    <t>PA</t>
  </si>
  <si>
    <t>PGW</t>
  </si>
  <si>
    <t>PTAC</t>
  </si>
  <si>
    <t>Propylene Glycol-Water Solution</t>
  </si>
  <si>
    <t>Pounds Per Square Inch</t>
  </si>
  <si>
    <t>Pounds Per Square Inch-Gage</t>
  </si>
  <si>
    <t>Pascal</t>
  </si>
  <si>
    <t>Packaged Terminal Air Conditioner</t>
  </si>
  <si>
    <t>R/E</t>
  </si>
  <si>
    <t>RAT</t>
  </si>
  <si>
    <t>RG</t>
  </si>
  <si>
    <t>RR</t>
  </si>
  <si>
    <t>RTU</t>
  </si>
  <si>
    <t>RAHX</t>
  </si>
  <si>
    <t>Run Load Ampere</t>
  </si>
  <si>
    <t>Return or Exhaust</t>
  </si>
  <si>
    <t>Refrigerant Air Dryer</t>
  </si>
  <si>
    <t>Rotary Air Heat Exchanger</t>
  </si>
  <si>
    <t>Return Air Temperature</t>
  </si>
  <si>
    <t>Return Fan</t>
  </si>
  <si>
    <t>Return Grille</t>
  </si>
  <si>
    <t>Revolutions Per Minute</t>
  </si>
  <si>
    <t>Return Register</t>
  </si>
  <si>
    <t>Roof Top Unit</t>
  </si>
  <si>
    <t>Reverse Osmosis</t>
  </si>
  <si>
    <t>SAD</t>
  </si>
  <si>
    <t>Sound Attenuating Device</t>
  </si>
  <si>
    <t>SAT</t>
  </si>
  <si>
    <t>Supply Air Temperature</t>
  </si>
  <si>
    <t>Supply Air Diffuser</t>
  </si>
  <si>
    <t>Schematic Design 1</t>
  </si>
  <si>
    <t>Schematic Design 2</t>
  </si>
  <si>
    <t>SDPR</t>
  </si>
  <si>
    <t>Smoke Damper</t>
  </si>
  <si>
    <t>SEN</t>
  </si>
  <si>
    <t>SF</t>
  </si>
  <si>
    <t>SH</t>
  </si>
  <si>
    <t>Sensible Heat</t>
  </si>
  <si>
    <t>Supply Fan</t>
  </si>
  <si>
    <t>Steam Humidifier</t>
  </si>
  <si>
    <t>Specific Gravity</t>
  </si>
  <si>
    <t>Steam Pressure Reducing Valve</t>
  </si>
  <si>
    <t>SR</t>
  </si>
  <si>
    <t>Square Foot (Feet)</t>
  </si>
  <si>
    <t>Supply Air Register</t>
  </si>
  <si>
    <t>Standard Cubic Feet Per Minute</t>
  </si>
  <si>
    <t>SSR</t>
  </si>
  <si>
    <t>Solid Separator</t>
  </si>
  <si>
    <t>SV</t>
  </si>
  <si>
    <t>SWHX</t>
  </si>
  <si>
    <t>Steam to Water Heat Exchanger</t>
  </si>
  <si>
    <t>Steam Vent Silencer</t>
  </si>
  <si>
    <t>SSHX</t>
  </si>
  <si>
    <t>Steam to Steam Heat Exchanger</t>
  </si>
  <si>
    <t>TD</t>
  </si>
  <si>
    <t>TP</t>
  </si>
  <si>
    <t>Temperature Difference</t>
  </si>
  <si>
    <t>Trap</t>
  </si>
  <si>
    <t>Total Static Pressure</t>
  </si>
  <si>
    <t>TU</t>
  </si>
  <si>
    <t>Terminal Unit</t>
  </si>
  <si>
    <t>UC</t>
  </si>
  <si>
    <t>UL</t>
  </si>
  <si>
    <t>UH</t>
  </si>
  <si>
    <t>Unit Cooler</t>
  </si>
  <si>
    <t>Unit Heater</t>
  </si>
  <si>
    <t>V</t>
  </si>
  <si>
    <t>VI</t>
  </si>
  <si>
    <t>WF</t>
  </si>
  <si>
    <t>YR</t>
  </si>
  <si>
    <t>Valve</t>
  </si>
  <si>
    <t>Variable Frequency Drive</t>
  </si>
  <si>
    <t>Vibration Isolator</t>
  </si>
  <si>
    <t>Watts</t>
  </si>
  <si>
    <t>Wet-Bulb (Temperature)</t>
  </si>
  <si>
    <t>Water Cooled Condensing Unit</t>
  </si>
  <si>
    <t>Water Filter</t>
  </si>
  <si>
    <t>Year</t>
  </si>
  <si>
    <t>Water Flowmeter</t>
  </si>
  <si>
    <t>Water Flow Control Valve</t>
  </si>
  <si>
    <t>WC</t>
  </si>
  <si>
    <t>Water Cooled</t>
  </si>
  <si>
    <t>WCCU</t>
  </si>
  <si>
    <t>Coefficient of Performance</t>
  </si>
  <si>
    <t>23 37 00-01</t>
  </si>
  <si>
    <t>23 37 00-04</t>
  </si>
  <si>
    <t>HTM</t>
  </si>
  <si>
    <t>Humidifier Terminal</t>
  </si>
  <si>
    <t>HUM</t>
  </si>
  <si>
    <t>Humidifier Unit Mounted</t>
  </si>
  <si>
    <t>Inch-Pound</t>
  </si>
  <si>
    <t>kWh</t>
  </si>
  <si>
    <t>L/h</t>
  </si>
  <si>
    <t>L/m</t>
  </si>
  <si>
    <t>Natural Gas</t>
  </si>
  <si>
    <t>Underwriter's Laboratory</t>
  </si>
  <si>
    <t>HWHC</t>
  </si>
  <si>
    <t>Hot Water Heating Coil</t>
  </si>
  <si>
    <t>HWUH</t>
  </si>
  <si>
    <t>Hot Water Unit Heater</t>
  </si>
  <si>
    <t>CWCC</t>
  </si>
  <si>
    <t>Chilled Water Cooling Coil</t>
  </si>
  <si>
    <t>DXCC</t>
  </si>
  <si>
    <t>Direct-Expansion Cooling Coil</t>
  </si>
  <si>
    <t>RCCH</t>
  </si>
  <si>
    <t>Remote Condenser Chiller</t>
  </si>
  <si>
    <t>SHC</t>
  </si>
  <si>
    <t>Steam Heating Coil</t>
  </si>
  <si>
    <t>Fan Coil Unit (4 Pipe)</t>
  </si>
  <si>
    <t>FCUC</t>
  </si>
  <si>
    <t>Fan Coil Unit Cooling Only</t>
  </si>
  <si>
    <t>FCUH</t>
  </si>
  <si>
    <t>Fan Coil Unit Heating Only</t>
  </si>
  <si>
    <t>WCCH</t>
  </si>
  <si>
    <t>Water Cooled Chiller</t>
  </si>
  <si>
    <t>WCHP</t>
  </si>
  <si>
    <t>Water Cooled Heat Pump</t>
  </si>
  <si>
    <t>WCPU</t>
  </si>
  <si>
    <t>Water Cooled Packaged Unit</t>
  </si>
  <si>
    <t>Water Side Pressure Drop</t>
  </si>
  <si>
    <t>#</t>
  </si>
  <si>
    <t>1.  THIS SCHEDULE SHALL BE USED ONLY FOR FREEZERS AND/OR REFRIGERATORS.  INDICATE ELECTRIC-TYPE DEFROST WHEN REQUIRED.</t>
  </si>
  <si>
    <t>1.  PROVIDE COORDINATED SELECTION OF UNIT COOLER AND CONDENSING UNIT.</t>
  </si>
  <si>
    <t>[L/m]</t>
  </si>
  <si>
    <t>1.  BIOLOGICAL SAFETY CABINETS PROVIDED UNDER ARCHITECTURAL EQUIPMENT DRAWINGS.</t>
  </si>
  <si>
    <t>4.  THE RECEIVER SHALL HAVE A MINIMUM CAPACITY OF 80 GAL [303 L].</t>
  </si>
  <si>
    <t>60-COMP-1</t>
  </si>
  <si>
    <t>60-RAD-1</t>
  </si>
  <si>
    <t>60-SVS-1</t>
  </si>
  <si>
    <t>1.  TUBE-TYPE HEAT EXCHANGERS IN CONDENSATE STORAGE TANK.</t>
  </si>
  <si>
    <t>YARD</t>
  </si>
  <si>
    <t>1.  THE MAIN GAS VALVE SHALL HAVE THE SPECIFIC GRAVITY OF NATURAL GAS WITH A FLOW, CFH [CM/s] OF 0.6 TIMES THE MAXIMUM FLOW.</t>
  </si>
  <si>
    <t>2.  THE IGNITER GAS VALVE SHALL HAVE THE SPECIFIC GRAVITY OF PROPANE WITH A FLOW, CFH [CM/s] OF 0.6 TIMES THE MAXIMUM FLOW.</t>
  </si>
  <si>
    <t>1.  REFER TO SELECTION GUIDE IN HVAC DESIGN MANUAL AND MANUFACTURER'S DATA FOR TYPE OF ISOLATOR AND MINIMUM STATIC DEFLECTION.  LIST EQUIPMENT NOT REQUIRING ISOLATORS (PUMPS IN SEPARATE CHILLER BUILDING, COOLING TOWERS AT GRADE, PACKAGED CHILLER, ETC.)  TO ENSURE EQUIPMENT WAS NOT OVERLOOKED.  NOTE THAT PAD TYPE ISOLATORS FOR CENTRIFUGAL CHILLERS ARE SPECIFIED AND SUPPLIED BY THE CHILLER MANUFACTURER.</t>
  </si>
  <si>
    <t>OIL TYPE #</t>
  </si>
  <si>
    <t>1.  LOUVERS (ARCHITECTURAL) AND DAMPERS ARE REQUIRED FOR ALL HOISTWAYS.</t>
  </si>
  <si>
    <t>DESIGNER NOTEs</t>
  </si>
  <si>
    <t>PENTHOUSE</t>
  </si>
  <si>
    <t>60-WFCV1</t>
  </si>
  <si>
    <t>BOILER 1</t>
  </si>
  <si>
    <t>60-BTCV1</t>
  </si>
  <si>
    <t>60-SPRV1</t>
  </si>
  <si>
    <t>60-ST1</t>
  </si>
  <si>
    <t>TRAP #</t>
  </si>
  <si>
    <t>1.  ANTIFREEZE FLUID IS USUALLY PROPYLENE GLYCOL WATER (PGW).  ADJUST FLOW, HEAD, AND POWER FOR FLUID PUMPED, EXCEPT SIZE MOTORS FOR HOT FLUIDS ON COLD CONDITIONS.</t>
  </si>
  <si>
    <t>UNIT-MOUNTED DISPERSION TUBE</t>
  </si>
  <si>
    <t xml:space="preserve">1.  USE DESIGN LOAD FOR REQUIRED CAPACITY.  THE MAXIMUM LOAD IS THE CATALOG RATING OF THE PRESSURE REGULATING VALVE SELECTED FOR THE DESIGN LOAD.  SIZE THE BYPASS ACCORDING TO NATIONAL BOARD INSPECTION CODE OF THE NATIONAL BOARD OF BOILER AND PRESSURE VESSEL INSPECTORS.  </t>
  </si>
  <si>
    <t>MECH ROOM,   1-B106</t>
  </si>
  <si>
    <t>CENT</t>
  </si>
  <si>
    <t>PUMP #</t>
  </si>
  <si>
    <t>1.  TYPE A AND B CANOPY HOODS ARE FURNISHED BY DIVISION 23 00 00.</t>
  </si>
  <si>
    <t>ALL SELECTIONS ARE BASED ON AN ALTITUDE OF ___.</t>
  </si>
  <si>
    <t>1.  INDICATE SITE ALTITUDE.</t>
  </si>
  <si>
    <t>LAB EXHAUST</t>
  </si>
  <si>
    <t>3.  CONTROL SEQUENCE SHALL BE AS INDICATED ON THE AIR TERMINAL UNIT SCHEDULE.</t>
  </si>
  <si>
    <t>1.  AIR TERMINAL UNIT SELECTION IS BASED UPON A MAXIMUM UNIT DISCHARGE NOISE CRITERIA (NC) VALUE OF 27.  UNIT DISCHARGE SOUND POWER LEVELS ARE BASED UPON A 1.55 IN W.G. [386 Pa] INLET STATIC PRESSURE.  THE DESIGNER SHALL DESIGN THE DUCT DISTRIBUTION SYSTEM IN SUCH A WAY THAT INLET STATIC PRESSURE DOES NOT EXCEED 1.76 IN [44 mm]. ADDITIONAL SOUND ATTENUATION DOWNSTREAM OF AIR TERMINAL UNIT WILL BE REQUIRED IF ROOM NOISE CRITERIA VALUE MUST BE BELOW 30.</t>
  </si>
  <si>
    <t>SYSTEM AIR HANDLING</t>
  </si>
  <si>
    <t>ELEC</t>
  </si>
  <si>
    <t>REHEAT</t>
  </si>
  <si>
    <t>1.  THE AIR DEVICES SHOWN ARE TYPICAL.  SCHEDULE SHALL BE ADJUSTED FOR PROJECT-SPECIFIC REQUIREMENTS.</t>
  </si>
  <si>
    <t>60 CFM TO TOILET EXHAUST</t>
  </si>
  <si>
    <t>ROOM AIR BALANCE</t>
  </si>
  <si>
    <t>INDIVIDUAL ROOM TEMP CONTROL</t>
  </si>
  <si>
    <t>ROOMS OR AREAS DO NOT HAVE INDIVIDUAL HUMIDITY CONTROL UNLESS NOTED.</t>
  </si>
  <si>
    <t>1.  ALL ROOMS SHALL BE SCHEDULED.</t>
  </si>
  <si>
    <t xml:space="preserve">  (a)  INDIVIDUAL ROOM HUMIDITY CONTROL.</t>
  </si>
  <si>
    <t xml:space="preserve">  (b)  CONNECTION TO SPECIAL EXHAUST.</t>
  </si>
  <si>
    <t xml:space="preserve">  (c)  FILTERS REQUIRED FOR EXHAUST.</t>
  </si>
  <si>
    <t>60-FOHX1</t>
  </si>
  <si>
    <t>60-BWT1</t>
  </si>
  <si>
    <t>60-BFT1</t>
  </si>
  <si>
    <t>7-BHW1</t>
  </si>
  <si>
    <t>22-BHW1</t>
  </si>
  <si>
    <t>46-BHW1</t>
  </si>
  <si>
    <t>18-WCCH1</t>
  </si>
  <si>
    <t>18-WCCH2</t>
  </si>
  <si>
    <t>1.  USE IPLV WHEN SELECTING THE CHILLER AT THE STANDARD ARI CONDITIONS.  USE NPLV WHEN SELECTING THE CHILLER AT OPERATING PARAMETERS OTHER THAN STANDARD ARI CONDITIONS.</t>
  </si>
  <si>
    <t>AIR COOLED CHILLER SCHEDULE</t>
  </si>
  <si>
    <t>18-ACCH1</t>
  </si>
  <si>
    <t>Air Cooled Chiller Schedule</t>
  </si>
  <si>
    <t>Remote Condenser Chiller Schedule</t>
  </si>
  <si>
    <t>REMOTE CONDENSER CHILLER SCHEDULE</t>
  </si>
  <si>
    <t>20-RCCH1</t>
  </si>
  <si>
    <t>1.  USE IPLV WHILE SELECTING THE CHILLER AT THE STANDARD ARI CONDITIONS.  USE NPLV WHILE SELECTING THE CHILLER AT OPERATING PARAMETERS OTHER THAN STANDARD ARI CONDITIONS.</t>
  </si>
  <si>
    <t>6.  SHOW WINTER CONDITIONS IN HYDRONIC ECONOMIZER CYCLE USED.</t>
  </si>
  <si>
    <t>1.  PROVIDE A VA GRADE A PREFILTER ON EXHAUST.</t>
  </si>
  <si>
    <t>RM 1108</t>
  </si>
  <si>
    <t>20-MAU1</t>
  </si>
  <si>
    <t>WATER COOLED PACKAGED AIR CONDITIONER SCHEDULE</t>
  </si>
  <si>
    <t>20-WCPU1</t>
  </si>
  <si>
    <t>Comp 1</t>
  </si>
  <si>
    <t>Comp 2</t>
  </si>
  <si>
    <t>25-WCHP1</t>
  </si>
  <si>
    <t>1.  FIN TUBE IS SIZED AT 1000 TO 1500 BTUH/LF.</t>
  </si>
  <si>
    <t>2-ERP-1</t>
  </si>
  <si>
    <t>2-ERP-2</t>
  </si>
  <si>
    <t>2-ERP-3</t>
  </si>
  <si>
    <t>2-ERP-4</t>
  </si>
  <si>
    <t>2-ERP-5</t>
  </si>
  <si>
    <t>2-ERP-6</t>
  </si>
  <si>
    <t>1-SUH7</t>
  </si>
  <si>
    <t>1-FCUC1</t>
  </si>
  <si>
    <t>1-FCUC3</t>
  </si>
  <si>
    <t>1-FCUC6</t>
  </si>
  <si>
    <t>1.  COIL SHALL BE SELECTED AT 14⁰F [-10 ⁰C] WATER TEMPERATURE RISE.</t>
  </si>
  <si>
    <t>1.  COIL SHALL BE SELECTED AT 20 ⁰F [-7 ⁰C] WATER TEMPERATURE DROP.</t>
  </si>
  <si>
    <t>1.  COOLING COILS SHALL BE SELECTED AT A MINIMUM OF 14 ⁰F [-10 ⁰C] WATER TEMPERATURE RISE.</t>
  </si>
  <si>
    <t>2.  HEATING COILS SHALL BE SELECTED AT A MINIMUM OF 20 ⁰F [-7 ⁰C] WATER TEMPERATURE DROP.</t>
  </si>
  <si>
    <t>7-CWCC5</t>
  </si>
  <si>
    <r>
      <t xml:space="preserve">1.  ALL CHILLED WATER COOLING COILS SHALL BE SELECTED AT A MINIMUM OF 16 </t>
    </r>
    <r>
      <rPr>
        <sz val="11"/>
        <rFont val="Calibri"/>
        <family val="2"/>
      </rPr>
      <t>˚F [-9 ˚C] WATER TEMPERATURE RISE.</t>
    </r>
  </si>
  <si>
    <t>1-HWHC7</t>
  </si>
  <si>
    <t>1.  INDICATE WHETHER GLYCOL IS USED.</t>
  </si>
  <si>
    <t>1.  FOR TYPE STEAM COIL, INDICATE SINGLE TUBE, STEAM DISTRIBUTION, OR INTEGRAL FACE AND BYPASS.  MAXIMUM S. P. LOSS SHALL NOT EXCEED 0.25 IN [6 Pa]. FOR IFB COILS, THIS TRANSLATES TO A MAXIMUM FACE VELOCITY OF 500 FPM [2.5 M/s].</t>
  </si>
  <si>
    <t>1-SHC16</t>
  </si>
  <si>
    <t>1-DXCC5</t>
  </si>
  <si>
    <t>1.  MAX FIN SPACING SHALL BE 132 FINS PER FOOT [400 FINS PER METER].</t>
  </si>
  <si>
    <t>At DD2, the A/E shall show the manufacturer and model number used as the basis of design (show in "Remarks" and include with submission). Update data as required at CD1 and CD2.</t>
  </si>
  <si>
    <t>Prior to issuing for bid, erase any Manufacturer data in the Remarks columns.</t>
  </si>
  <si>
    <t>Upon award of the construction contract, the contractor will unhide the hidden columns in the schedules and complete them with the final Manufacturer submittal data and bills of material.</t>
  </si>
  <si>
    <t>Send the schedules, both the Excel spreadsheets and as drawings, to the contractor to enter the manufacturer, model, and other equipment-specific data. If the database supports it, the contractor will include the commissioning report and test and balance data as well.</t>
  </si>
  <si>
    <t>Insert the completed schedules into the final as-built CAD drawings. The contractor will send the Excel workbook to VA and A/E.</t>
  </si>
  <si>
    <t>This is a unique equipment number. The first digit of the identifier is the building number where the equipment is located (on the Medical Center campus). The rest of the alpha characters (2-4) comprise the abbreviation for this piece of equipment (see the Abbreviations tab). The last digit is the number of the occurrence of that particular equipment number -- first, second, third, and so on -- within the building.</t>
  </si>
  <si>
    <t>In the Computer Aided Facility Management (CAFM) database, each Mark number is proceeded by the Project Number (including the Medical Center Identifier). This should ensure a totally unique number within the VA system.</t>
  </si>
  <si>
    <t>Area Served</t>
  </si>
  <si>
    <t>This is the identifier for the area, set of rooms, or building served by this piece of equipment.</t>
  </si>
  <si>
    <t>The equipment model number assigned by the manufacturer.</t>
  </si>
  <si>
    <t>To be completed during construction once the equipment has been shipped/installed.</t>
  </si>
  <si>
    <t>During construction, the contractor will complete these columns with the actual installed manufactured equipment.</t>
  </si>
  <si>
    <t>60-BT1</t>
  </si>
  <si>
    <t>60-FHX1</t>
  </si>
  <si>
    <t>Boiler Plant · Refrigerated Air Dryer Schedule</t>
  </si>
  <si>
    <t>60-BHX1</t>
  </si>
  <si>
    <t>60-CFP1</t>
  </si>
  <si>
    <t>60-FOT1</t>
  </si>
  <si>
    <r>
      <t>2.  INDICATE LOCATION: UNDERGROUND OR ABOVE GROUND</t>
    </r>
    <r>
      <rPr>
        <sz val="12"/>
        <rFont val="Calibri"/>
        <family val="2"/>
      </rPr>
      <t>.</t>
    </r>
  </si>
  <si>
    <t>60-EGS1</t>
  </si>
  <si>
    <t>60-NGFM1</t>
  </si>
  <si>
    <t>FLOW, [GPM TO L/m]</t>
  </si>
  <si>
    <t>60-OFM1</t>
  </si>
  <si>
    <t>60-WFM1</t>
  </si>
  <si>
    <t>1-AFMD1</t>
  </si>
  <si>
    <t>1-AFMD2</t>
  </si>
  <si>
    <t>1.  SCHEDULE ALL AIR FLOW MEASURING DEVICES.</t>
  </si>
  <si>
    <t>HEADER</t>
  </si>
  <si>
    <t>C-1</t>
  </si>
  <si>
    <t>C-2</t>
  </si>
  <si>
    <t>4.  PROVIDE SOUND ATTENUATION AFTER-SECTION AS REQUIRED TO MEET ROOM NC LEVEL.</t>
  </si>
  <si>
    <t>3.  SCHEDULE ALL TERMINAL UNITS.</t>
  </si>
  <si>
    <t>1.  THE STEAM VENT SILENCER SHALL USE SUPERHEATED  STEAM APPROXIMATELY 300 ˚F [149 ˚C] AT 14.7 PSIG [101 kPa].</t>
  </si>
  <si>
    <t>Y</t>
  </si>
  <si>
    <t>N</t>
  </si>
  <si>
    <t>+</t>
  </si>
  <si>
    <t>-</t>
  </si>
  <si>
    <t>2.  ADD NOTES IN REMARKS FOR:</t>
  </si>
  <si>
    <t>Water Cooled Packaged Air Conditioner Schedule</t>
  </si>
  <si>
    <t>7-HWUH1</t>
  </si>
  <si>
    <t>American Society Of Mechanical Engineers</t>
  </si>
  <si>
    <t>ASME</t>
  </si>
  <si>
    <t>GENERAL</t>
  </si>
  <si>
    <t>Abbreviations</t>
  </si>
  <si>
    <t>Kilogram Per Hour</t>
  </si>
  <si>
    <t>Inches of Mercury</t>
  </si>
  <si>
    <t>Inches</t>
  </si>
  <si>
    <t>Square Meter</t>
  </si>
  <si>
    <t>SQ M</t>
  </si>
  <si>
    <t>Gallons</t>
  </si>
  <si>
    <t>Entering</t>
  </si>
  <si>
    <t>Entering Glycol Temperature</t>
  </si>
  <si>
    <t>Centimeter Per Second</t>
  </si>
  <si>
    <t>CM/s</t>
  </si>
  <si>
    <t>Cubic Meter</t>
  </si>
  <si>
    <t>CM</t>
  </si>
  <si>
    <t xml:space="preserve">Leaving </t>
  </si>
  <si>
    <t>Leaving Glycol Temperature</t>
  </si>
  <si>
    <t>Air Side Pressure Drop</t>
  </si>
  <si>
    <t>UNITS OF MEASURE</t>
  </si>
  <si>
    <t>Water Cooled Unit Heater</t>
  </si>
  <si>
    <t>WCUH</t>
  </si>
  <si>
    <t>Steam Unit Heater</t>
  </si>
  <si>
    <t>SUH</t>
  </si>
  <si>
    <t>Steam Trap</t>
  </si>
  <si>
    <t>ST</t>
  </si>
  <si>
    <t>EQUIPMENT</t>
  </si>
  <si>
    <t>Natural Gas Flow Meter</t>
  </si>
  <si>
    <t>NGFM</t>
  </si>
  <si>
    <t>Boiler Plant Water Tube</t>
  </si>
  <si>
    <t>BWT</t>
  </si>
  <si>
    <t>Blow Off Tank Control Valve</t>
  </si>
  <si>
    <t>BTCU</t>
  </si>
  <si>
    <t>Hot Water Heating Boiler</t>
  </si>
  <si>
    <t>BHW</t>
  </si>
  <si>
    <t>Boiler Plant Fire Tube</t>
  </si>
  <si>
    <t>BFT</t>
  </si>
  <si>
    <t>Air to Air Heat Exchanger</t>
  </si>
  <si>
    <t>AAHX</t>
  </si>
  <si>
    <t xml:space="preserve">BT </t>
  </si>
  <si>
    <t>Boiler Tank</t>
  </si>
  <si>
    <t>Centrifugal</t>
  </si>
  <si>
    <t>Maximum Current Ampacity</t>
  </si>
  <si>
    <t>SCHEDULE</t>
  </si>
  <si>
    <t>CADD FILE NAME</t>
  </si>
  <si>
    <r>
      <t xml:space="preserve">BOILER PLANT </t>
    </r>
    <r>
      <rPr>
        <sz val="18"/>
        <rFont val="Symbol"/>
        <family val="1"/>
        <charset val="2"/>
      </rPr>
      <t>·</t>
    </r>
    <r>
      <rPr>
        <sz val="18"/>
        <rFont val="Arial Narrow"/>
        <family val="2"/>
      </rPr>
      <t xml:space="preserve"> REFRIGERATED AIR DRYER SCHEDULE</t>
    </r>
  </si>
  <si>
    <t>AIR FLOW, [CFH to L/m]</t>
  </si>
  <si>
    <t>VELOCITY, FPM to M/s</t>
  </si>
  <si>
    <t>CLG EFFECT [TONS TO kW]</t>
  </si>
  <si>
    <t>POWER, [MBH TO kW]</t>
  </si>
  <si>
    <t>ROUND(A29*.293,2-LEN(INT(A29*.293)))</t>
  </si>
  <si>
    <t>3.  INCLUDE A ROW FOR EACH ROOM TYPE, ABOUT 180.</t>
  </si>
  <si>
    <t>IF(ISNUMBER(A27)=TRUE,ROUND(A27*300,2-LEN(INT(A27*300)))</t>
  </si>
  <si>
    <t>23 50 11-04</t>
  </si>
  <si>
    <t>23 50 11-05</t>
  </si>
  <si>
    <t>23 50 11-06</t>
  </si>
  <si>
    <t>23 50 11-07</t>
  </si>
  <si>
    <t>23 50 11-08</t>
  </si>
  <si>
    <t>23 50 11-09</t>
  </si>
  <si>
    <t>23 50 11-10</t>
  </si>
  <si>
    <t>23 50 11-11</t>
  </si>
  <si>
    <t>23 50 11-12</t>
  </si>
  <si>
    <t>23 50 11-13</t>
  </si>
  <si>
    <t>Room Heating and Cooling Unit Schedule (Thru-Wall, Electrical Heating Coil, Self Contained Refrigeration)</t>
  </si>
  <si>
    <t>CONTROL</t>
  </si>
  <si>
    <t xml:space="preserve">HP </t>
  </si>
  <si>
    <t>INDOOR FAN</t>
  </si>
  <si>
    <t>OSA DESIGN TEMP</t>
  </si>
  <si>
    <t>EAT DB</t>
  </si>
  <si>
    <t>MIN. NET OUTPUT</t>
  </si>
  <si>
    <t>MIN SEER</t>
  </si>
  <si>
    <t>MIN. OUTSIDE AIR FLOW</t>
  </si>
  <si>
    <t>TOTAL SUPPLY AIR FLOW</t>
  </si>
  <si>
    <t>COMP Kw</t>
  </si>
  <si>
    <t>SINGLE PACKAGED AIR CONDITIONER GAS/ELECTRIC SCHEDULE (ROOFTOP)</t>
  </si>
  <si>
    <t>LAT                     Db</t>
  </si>
  <si>
    <t>208/230</t>
  </si>
  <si>
    <t>SINGLE PACKAGED AIR CONDITIONER HEAT PUMP SCHEDULE (ROOFTOP)</t>
  </si>
  <si>
    <t>[w]</t>
  </si>
  <si>
    <t>SUPPLEMENTAL HEAT</t>
  </si>
  <si>
    <t>Kw</t>
  </si>
  <si>
    <t>EAT                     Db</t>
  </si>
  <si>
    <t>GAS MIN. INPUT</t>
  </si>
  <si>
    <t xml:space="preserve">COMP          Kw </t>
  </si>
  <si>
    <t>MIN. HEAT CAPACITY</t>
  </si>
  <si>
    <t>KW</t>
  </si>
  <si>
    <t>Single Packaged Air Conditioner Gas/Electric Schedule (Rooftop)</t>
  </si>
  <si>
    <t>23 81 00-03</t>
  </si>
  <si>
    <t>Single Packaged Air Conditioner Heat Pump Schedule (Rooftop)</t>
  </si>
  <si>
    <t>23 81 00-04</t>
  </si>
  <si>
    <t>23 81 00-05</t>
  </si>
  <si>
    <t>23 81 00-06</t>
  </si>
  <si>
    <t>[CM]</t>
  </si>
  <si>
    <t>1-FCUH16</t>
  </si>
  <si>
    <t>1-FCUH15</t>
  </si>
  <si>
    <t>1-FCUH14</t>
  </si>
  <si>
    <t>2.  FINAL DRAWING SIZE = 12 IN. WIDE</t>
  </si>
  <si>
    <t>FINAL DRAWING SIZE  = 19 IN.  WIDE</t>
  </si>
  <si>
    <t>FINAL DRAWING SIZE  = 12 IN. WIDE</t>
  </si>
  <si>
    <t>FINAL DRAWING = 20 IN. WIDE</t>
  </si>
  <si>
    <t>2.  FINAL DRAWING SIZE = 16 IN.  WIDE.</t>
  </si>
  <si>
    <t>5.  FINAL DRAWING SIZE = 16 IN. WIDE</t>
  </si>
  <si>
    <t>FINAL DRAWING SIZE 14 IN. WIDE</t>
  </si>
  <si>
    <t>2.  FINAL DRAWING SIZE = 23 IN.  WIDE</t>
  </si>
  <si>
    <t>[L/h]</t>
  </si>
  <si>
    <t>FINAL DRAWING SIZE = 26 IN.  WIDE</t>
  </si>
  <si>
    <t>FINAL DRAWING SIZE = 30 IN.  WIDE</t>
  </si>
  <si>
    <t>3.  FINAL DRAWING SIZE = 12 IN. WIDE</t>
  </si>
  <si>
    <t>4.  FINAL DRAWING SIZE = 10 IN. WIDE</t>
  </si>
  <si>
    <t>2.  FINAL DRAWING SIZE = 10 IN. WIDE</t>
  </si>
  <si>
    <t>FINAL DRAWING SIZE =  12 IN. WIDE</t>
  </si>
  <si>
    <t>FINAL DRAWING SIZE  = 14 IN. WIDE</t>
  </si>
  <si>
    <t>2.  FINAL DRAWING SIZE  = 12 IN.</t>
  </si>
  <si>
    <t>FINAL DRAWING SIZE  = 10 IN. WIDE</t>
  </si>
  <si>
    <t>3.  FINAL DRAWING SIZE  = 12 IN. WIDE</t>
  </si>
  <si>
    <t>FINAL DRAWING SIZE  = 16 IN. WIDE</t>
  </si>
  <si>
    <t>FINAL DRAWING SIZE  = 16 IN.  WIDE</t>
  </si>
  <si>
    <t>2.  FINAL DRAWING SIZE = 19 IN.  WIDE</t>
  </si>
  <si>
    <t>5.  FINAL DRAWING = 20 IN.  WIDE</t>
  </si>
  <si>
    <t>FINAL DRAWING = 12 IN. WIDE</t>
  </si>
  <si>
    <t>3.  FINAL DRAWING = 12 IN. WIDE</t>
  </si>
  <si>
    <t>FINAL DRAWING SIZE = 16 IN.  WIDE</t>
  </si>
  <si>
    <t>FINAL DRAWING SIZE = 14 IN.WIDE</t>
  </si>
  <si>
    <t>4.  FINAL DRAWING SIZE = 16 IN.  WIDE</t>
  </si>
  <si>
    <t>3.  FINAL DRAWING SIZE = 14 IN.  WIDE</t>
  </si>
  <si>
    <t>2.  FINAL DRAWING SIZE = 20 IN.  WIDE</t>
  </si>
  <si>
    <t>2.  DRAWING SIZE = 14 IN.  WIDE</t>
  </si>
  <si>
    <t>3.  FINAL DRAWING SIZE = 19 IN.  WIDE</t>
  </si>
  <si>
    <t>FINAL DRAWING SIZE = 19 IN.  WIDE</t>
  </si>
  <si>
    <t>FINAL DRAWING SIZE = 14 IN. WIDE</t>
  </si>
  <si>
    <t>FINAL DRAWING SIZE = 12 IN. WIDE</t>
  </si>
  <si>
    <t>FINAL DRAWING SIZE =  14 IN.WIDE</t>
  </si>
  <si>
    <t>3.  FINAL DRAWING SIZE = 14 IN.WIDE</t>
  </si>
  <si>
    <t>3.  FINAL DRAWING SIZE 10 IN. WIDE</t>
  </si>
  <si>
    <t>7.  FINAL DRAWING SIZE = 12 IN. WIDE</t>
  </si>
  <si>
    <t>FINAL DRAWING SIZE 19 IN.  WIDE</t>
  </si>
  <si>
    <t>FINAL DRAWING SIZE = 20 IN.  WIDE</t>
  </si>
  <si>
    <t>7.  FINAL DRAWING SIZE = 23 IN.  WIDE</t>
  </si>
  <si>
    <t>3.  FINAL DRAWING SIZE = 20 IN.  WIDE</t>
  </si>
  <si>
    <t xml:space="preserve">FINAL DRAWING SIZE = 23 IN.  WIDE </t>
  </si>
  <si>
    <t>FINAL DRAWING SIZE = 14 IN.</t>
  </si>
  <si>
    <t>2.  FINAL DRAWING SIZE = 16 IN.  WIDE</t>
  </si>
  <si>
    <t>FINAL DRAWING SIZE = 10 IN. WIDE</t>
  </si>
  <si>
    <t>2.  FINAL DRAWING = 23 IN.  WIDE</t>
  </si>
  <si>
    <t>2.  FINAL DRAWING = 20 IN.  WIDE</t>
  </si>
  <si>
    <t>3.  FINAL DRAWING SIZE = 30 IN.  WIDE</t>
  </si>
  <si>
    <t>2.  DRAWING SIZE = 20 IN.  WIDE</t>
  </si>
  <si>
    <t>MIN BLEEDOFF</t>
  </si>
  <si>
    <t>MAX SUCTION TEMP @ COMP</t>
  </si>
  <si>
    <t>[M/s]</t>
  </si>
  <si>
    <t>FPM</t>
  </si>
  <si>
    <t>MAX FACE VELOCITY</t>
  </si>
  <si>
    <t>MAX CAPACITY</t>
  </si>
  <si>
    <t>LENGTH</t>
  </si>
  <si>
    <t>POWER SUPPLY</t>
  </si>
  <si>
    <t xml:space="preserve">TEMPERATURES </t>
  </si>
  <si>
    <t>MAX</t>
  </si>
  <si>
    <t>MAX RPM</t>
  </si>
  <si>
    <t>FAN MAX RPM</t>
  </si>
  <si>
    <t>FILL PRESSURE AT TANK</t>
  </si>
  <si>
    <t>HP</t>
  </si>
  <si>
    <t>[W]</t>
  </si>
  <si>
    <t>[2.54]</t>
  </si>
  <si>
    <t>PUMP NO</t>
  </si>
  <si>
    <t>FAN MOTOR</t>
  </si>
  <si>
    <t>REMARKS</t>
  </si>
  <si>
    <t>1-UC1</t>
  </si>
  <si>
    <t>CANTEEN FREEZER</t>
  </si>
  <si>
    <t>DESIGNER NOTE</t>
  </si>
  <si>
    <t>COMPRESSOR MOTOR</t>
  </si>
  <si>
    <t>WATER COOLED CONDENSER</t>
  </si>
  <si>
    <t>NOTE</t>
  </si>
  <si>
    <t>HVAC DESIGN DATA</t>
  </si>
  <si>
    <t>INDOOR AREA DESIGN CONDITIONS</t>
  </si>
  <si>
    <t>SUMMER</t>
  </si>
  <si>
    <t>% HUMIDITY</t>
  </si>
  <si>
    <t>Db</t>
  </si>
  <si>
    <t>WINTER</t>
  </si>
  <si>
    <t>STEAM CONDENSATE PUMP SCHEDULE</t>
  </si>
  <si>
    <t>LOCATION</t>
  </si>
  <si>
    <t>TYPE UNIT</t>
  </si>
  <si>
    <t>DUPLEX</t>
  </si>
  <si>
    <t>MOTOR</t>
  </si>
  <si>
    <t>CIRCULATING FLUID</t>
  </si>
  <si>
    <t>FLUID</t>
  </si>
  <si>
    <t>TYPE</t>
  </si>
  <si>
    <t>RPM</t>
  </si>
  <si>
    <t>1-P1</t>
  </si>
  <si>
    <t>VIBRATION ISOLATION SCHEDULE</t>
  </si>
  <si>
    <t>TYPE BASE</t>
  </si>
  <si>
    <t>TYPE ISOLATOR</t>
  </si>
  <si>
    <t>B</t>
  </si>
  <si>
    <t>S</t>
  </si>
  <si>
    <t>---</t>
  </si>
  <si>
    <t>WATER COOLED CHILLER SCHEDULE</t>
  </si>
  <si>
    <t>EVAPORATOR</t>
  </si>
  <si>
    <t>CONDENSER</t>
  </si>
  <si>
    <t>ROOF</t>
  </si>
  <si>
    <t>30-EC6</t>
  </si>
  <si>
    <t>SPRAY PUMP</t>
  </si>
  <si>
    <t>CONDENSER FAN MOTOR</t>
  </si>
  <si>
    <t>1-ACCU1</t>
  </si>
  <si>
    <t>GRADE</t>
  </si>
  <si>
    <t>EXPANSION TANK SCHEDULE</t>
  </si>
  <si>
    <t>AIR SEPARATOR</t>
  </si>
  <si>
    <t>BUILT-IN STRAINER REQ'D</t>
  </si>
  <si>
    <t>SERVICE</t>
  </si>
  <si>
    <t>COOLING TOWER SCHEDULE</t>
  </si>
  <si>
    <t>1-CT1</t>
  </si>
  <si>
    <t>ENT CONTROL VALVE</t>
  </si>
  <si>
    <t>Wb</t>
  </si>
  <si>
    <t>SINGLE DUCT AIR TERMINAL UNIT SCHEDULE</t>
  </si>
  <si>
    <t>CONTROL TYPE</t>
  </si>
  <si>
    <t>CIRCULATING WATER</t>
  </si>
  <si>
    <t>HOT WATER UNIT HEATER SCHEDULE</t>
  </si>
  <si>
    <t>HOT WATER FINNED TUBE RADIATION SCHEDULE</t>
  </si>
  <si>
    <t>STEAM UNIT HEATER SCHEDULE</t>
  </si>
  <si>
    <t>MBH</t>
  </si>
  <si>
    <t>ELECTRIC DUCT MOUNTED HEATER SCHEDULE</t>
  </si>
  <si>
    <t>CHILLED WATER COOLING COIL SCHEDULE</t>
  </si>
  <si>
    <t>HOT WATER HEATING COIL SCHEDULE</t>
  </si>
  <si>
    <t>AIR HANDLING UNIT SCHEDULE</t>
  </si>
  <si>
    <t>SUPPLY</t>
  </si>
  <si>
    <t>NOTES</t>
  </si>
  <si>
    <t>FOUR PIPE FAN COIL UNIT SCHEDULE</t>
  </si>
  <si>
    <t>MAKE-UP AIR HEATING AND VENTILATING UNIT SCHEDULE</t>
  </si>
  <si>
    <t>COOLING CAPACITY</t>
  </si>
  <si>
    <t>CONDENSER WATER</t>
  </si>
  <si>
    <t>MODE</t>
  </si>
  <si>
    <t>SUPPLY AIR</t>
  </si>
  <si>
    <t>EXHAUST AIR</t>
  </si>
  <si>
    <t>AMPS</t>
  </si>
  <si>
    <t>FAN SCHEDULE</t>
  </si>
  <si>
    <t>DRIVE</t>
  </si>
  <si>
    <t>COOLING</t>
  </si>
  <si>
    <t>HEATING</t>
  </si>
  <si>
    <t>A</t>
  </si>
  <si>
    <t>AIR FILTER SCHEDULE</t>
  </si>
  <si>
    <t>HOUSING TYPE</t>
  </si>
  <si>
    <t>ARRANGEMENT</t>
  </si>
  <si>
    <t>CARTRIDGES</t>
  </si>
  <si>
    <t>AIR FLOW MEASURING DEVICE SCHEDULE</t>
  </si>
  <si>
    <t>DUCT SIZE</t>
  </si>
  <si>
    <t>FAN SYSTEM</t>
  </si>
  <si>
    <t>SMOKE AND COMBINATION FIRE/SMOKE DAMPER SCHEDULE</t>
  </si>
  <si>
    <t>COMBINATION F/S</t>
  </si>
  <si>
    <t>HOISTWAY VENT DAMPER SCHEDULE</t>
  </si>
  <si>
    <t>HOISTWAY IDENTIFICATION</t>
  </si>
  <si>
    <t>WALL OR ROOF VENT</t>
  </si>
  <si>
    <t>MANUFACTURER</t>
  </si>
  <si>
    <t>BELT ID</t>
  </si>
  <si>
    <t>SHEAVE ID</t>
  </si>
  <si>
    <t>DATA TO BE FILLED OUT AT CLOSEOUT</t>
  </si>
  <si>
    <t>MERV RATING</t>
  </si>
  <si>
    <t>MARK</t>
  </si>
  <si>
    <t>TOWER TYPE</t>
  </si>
  <si>
    <t>SPEED CONTROL</t>
  </si>
  <si>
    <t xml:space="preserve">VARIABLE </t>
  </si>
  <si>
    <t>HUMIDIFIER TYPE</t>
  </si>
  <si>
    <t>COOLING ELECTRICAL POWER</t>
  </si>
  <si>
    <t>OCTAVE BANDS</t>
  </si>
  <si>
    <t>HOOD TYPE</t>
  </si>
  <si>
    <t>1-HD4</t>
  </si>
  <si>
    <t>ROOM 114</t>
  </si>
  <si>
    <t>EXHAUST</t>
  </si>
  <si>
    <t>DESIGNER NOTES</t>
  </si>
  <si>
    <t>BLDG 18</t>
  </si>
  <si>
    <t>STEAM PRV STATION</t>
  </si>
  <si>
    <t>SYSTEM AND/OR SERVICE</t>
  </si>
  <si>
    <t>VERTICAL TURBINE</t>
  </si>
  <si>
    <t>VARIABLE</t>
  </si>
  <si>
    <t>ELECTRICAL MOTOR</t>
  </si>
  <si>
    <t>AREA AND/OR BLDG SERVED</t>
  </si>
  <si>
    <t>ELECTRICAL POWER</t>
  </si>
  <si>
    <t>MODEL NO</t>
  </si>
  <si>
    <t>SERIAL NO</t>
  </si>
  <si>
    <t>COMMISSIONING REPORT NO</t>
  </si>
  <si>
    <t>PM NO</t>
  </si>
  <si>
    <t>NO</t>
  </si>
  <si>
    <t>MIN</t>
  </si>
  <si>
    <t xml:space="preserve">MIN </t>
  </si>
  <si>
    <t>MIN EER</t>
  </si>
  <si>
    <t>MIN HEATING CAPACITY</t>
  </si>
  <si>
    <t>TEST AND BALANCE DATA</t>
  </si>
  <si>
    <t>OPS AND MAINT MANUAL TAB NO</t>
  </si>
  <si>
    <t>DYNAMIC INSERTION LOSS DB OCTAVE BAND AND MID-FREQUENCY [CPS]</t>
  </si>
  <si>
    <t>IN</t>
  </si>
  <si>
    <t>[mm]</t>
  </si>
  <si>
    <t>PANEL SIZE</t>
  </si>
  <si>
    <t>BTUH</t>
  </si>
  <si>
    <t>GPM</t>
  </si>
  <si>
    <t xml:space="preserve"> [L/s]</t>
  </si>
  <si>
    <t>[L/s]</t>
  </si>
  <si>
    <t>AIRFLOW</t>
  </si>
  <si>
    <t>CAPACITY</t>
  </si>
  <si>
    <t>ROOM DESIGN TEMP</t>
  </si>
  <si>
    <t>[°C]</t>
  </si>
  <si>
    <t xml:space="preserve"> °F </t>
  </si>
  <si>
    <t>CFM</t>
  </si>
  <si>
    <t>TEMPERATURE</t>
  </si>
  <si>
    <t>EAT</t>
  </si>
  <si>
    <t>POWER EACH</t>
  </si>
  <si>
    <t>VOLT</t>
  </si>
  <si>
    <t>PHASE</t>
  </si>
  <si>
    <t>[kW]</t>
  </si>
  <si>
    <t xml:space="preserve"> VOLT</t>
  </si>
  <si>
    <t>SUCTION TEMP</t>
  </si>
  <si>
    <t>MAX COND TEMP</t>
  </si>
  <si>
    <t>AMBIENT AIR</t>
  </si>
  <si>
    <t xml:space="preserve">GPM  </t>
  </si>
  <si>
    <t xml:space="preserve">GPM </t>
  </si>
  <si>
    <t>GAL</t>
  </si>
  <si>
    <t>[L]</t>
  </si>
  <si>
    <t>TEMP</t>
  </si>
  <si>
    <t>°F</t>
  </si>
  <si>
    <t>MIN STATIC DEFLECTION</t>
  </si>
  <si>
    <t>FT</t>
  </si>
  <si>
    <t>[M]</t>
  </si>
  <si>
    <t>WIDTH</t>
  </si>
  <si>
    <t>HEIGHT</t>
  </si>
  <si>
    <t>SIZE</t>
  </si>
  <si>
    <t>PSIG</t>
  </si>
  <si>
    <t>AUTOMATIC VALVE PRESSURE RANGE</t>
  </si>
  <si>
    <t>[kPa]</t>
  </si>
  <si>
    <t>MAX WPD</t>
  </si>
  <si>
    <t>NOMINAL POWER</t>
  </si>
  <si>
    <t>SET PRESSURE</t>
  </si>
  <si>
    <t>MINIMUM CAPACITY</t>
  </si>
  <si>
    <t>TRAP</t>
  </si>
  <si>
    <t>CONTROL VALVE</t>
  </si>
  <si>
    <t>STEAM PRESSURE</t>
  </si>
  <si>
    <t>ENT HEAT EXCHANGER</t>
  </si>
  <si>
    <t>FLOW</t>
  </si>
  <si>
    <t>APPROX SYSTEM VOLUME</t>
  </si>
  <si>
    <t>SYSTEM TEMPERATURE RANGE</t>
  </si>
  <si>
    <t>INITIAL PRESSURE IN TANK</t>
  </si>
  <si>
    <t>MAX OPERATING PRESSURE</t>
  </si>
  <si>
    <t>PIPE SIZE TO TANK</t>
  </si>
  <si>
    <t>SIZE IN</t>
  </si>
  <si>
    <t>LAT</t>
  </si>
  <si>
    <t>STEAM</t>
  </si>
  <si>
    <t>NOMINAL POWER EACH</t>
  </si>
  <si>
    <t>THROAT SIZE</t>
  </si>
  <si>
    <t xml:space="preserve">CFM </t>
  </si>
  <si>
    <t>ARRANGEMENT, ROTATION, AND DISCHARGE</t>
  </si>
  <si>
    <t>HOT WATER HEATING COIL</t>
  </si>
  <si>
    <t>EWT</t>
  </si>
  <si>
    <t>PIPE RUNOUT SIZE TO COIL</t>
  </si>
  <si>
    <t>MIN TOTAL CAPACITY</t>
  </si>
  <si>
    <t>COOLING REQUIREMENTS</t>
  </si>
  <si>
    <t>POWER</t>
  </si>
  <si>
    <t>RUNOUT SIZE</t>
  </si>
  <si>
    <t xml:space="preserve">°F </t>
  </si>
  <si>
    <t>MIN CAPACITY</t>
  </si>
  <si>
    <t>INITIAL</t>
  </si>
  <si>
    <t>CHANGEOVER</t>
  </si>
  <si>
    <t>MAX HEAT INPUT</t>
  </si>
  <si>
    <t>NATURAL GAS SUPPLY PRESSURE</t>
  </si>
  <si>
    <t>RELIEF VALVE SETTING</t>
  </si>
  <si>
    <t>TONS</t>
  </si>
  <si>
    <t>LWT</t>
  </si>
  <si>
    <t>TEMPERATURES</t>
  </si>
  <si>
    <t>1-WCCU1</t>
  </si>
  <si>
    <t>COOLING SOURCE</t>
  </si>
  <si>
    <t>EQUIPMENT AND/OR SERVICE</t>
  </si>
  <si>
    <t>5-VI1</t>
  </si>
  <si>
    <t>5-SF1</t>
  </si>
  <si>
    <t>APD</t>
  </si>
  <si>
    <t>SMOKE DAMPER</t>
  </si>
  <si>
    <t>ELEVATOR</t>
  </si>
  <si>
    <t>1-WF1</t>
  </si>
  <si>
    <t>1.  PROVIDE WATER FILTERS FOR EACH CHILLED WATER, HEATING HOT WATER, AND GLYCOL WATER SYSTEM.  AUTOMATIC VALVE PRESSURE RANGE SHOULD APPROXIMATE PUMP SHUTOFF HEAD.</t>
  </si>
  <si>
    <t>TOTAL NOMINAL CAPACITY</t>
  </si>
  <si>
    <t>FLOW RATE EACH CELL</t>
  </si>
  <si>
    <t>WPD</t>
  </si>
  <si>
    <t>AMBIENT Wb</t>
  </si>
  <si>
    <t>SUMP HEATER</t>
  </si>
  <si>
    <t>LB</t>
  </si>
  <si>
    <t>STEAM TO WATER HEAT EXCHANGER SCHEDULE</t>
  </si>
  <si>
    <t>LIQUID TO LIQUID HEAT EXCHANGER SCHEDULE</t>
  </si>
  <si>
    <t>WATER CONDITIONS</t>
  </si>
  <si>
    <t>HOT SIDE</t>
  </si>
  <si>
    <t>COLD SIDE</t>
  </si>
  <si>
    <t>CLEAN STEAM GENERATOR SCHEDULE</t>
  </si>
  <si>
    <t>DIAMETER</t>
  </si>
  <si>
    <t>HEAD</t>
  </si>
  <si>
    <t>AIR SEPARATOR SCHEDULE</t>
  </si>
  <si>
    <t>DEWPOINT</t>
  </si>
  <si>
    <t>INTAKE/EXHAUST HOOD SCHEDULE</t>
  </si>
  <si>
    <t>DAMPER TYPE</t>
  </si>
  <si>
    <t>SOUND ATTENUATING DEVICE SCHEDULE</t>
  </si>
  <si>
    <t>TSP</t>
  </si>
  <si>
    <t>WHEEL</t>
  </si>
  <si>
    <t>CLASS</t>
  </si>
  <si>
    <t>FAN</t>
  </si>
  <si>
    <t>BHP</t>
  </si>
  <si>
    <t>DUCT INLET SIZE</t>
  </si>
  <si>
    <t>COOLING ONLY TWO PIPE FAN COIL UNIT SCHEDULE</t>
  </si>
  <si>
    <t>HEATING ONLY TWO PIPE FAN COIL UNIT SCHEDULE</t>
  </si>
  <si>
    <t>HEATING REQUIREMENTS</t>
  </si>
  <si>
    <t>HOT WATER HEATING BOILER SCHEDULE</t>
  </si>
  <si>
    <t>ELECTRICAL</t>
  </si>
  <si>
    <t>AMBIENT OA TEMP</t>
  </si>
  <si>
    <t>% EFF</t>
  </si>
  <si>
    <t>AIR WASHER SCHEDULE</t>
  </si>
  <si>
    <t>1-P2</t>
  </si>
  <si>
    <t>1-P3</t>
  </si>
  <si>
    <t>CHILLED WATER</t>
  </si>
  <si>
    <t>HEATING WATER</t>
  </si>
  <si>
    <t>END SUCTION</t>
  </si>
  <si>
    <t>CHW</t>
  </si>
  <si>
    <t>% SATURATION EFFICIENCY</t>
  </si>
  <si>
    <t>RETURN</t>
  </si>
  <si>
    <t>SUPPLY FAN MARK</t>
  </si>
  <si>
    <t>PREFILTER MARK</t>
  </si>
  <si>
    <t>FINAL FILTER MARK</t>
  </si>
  <si>
    <t>AFTER FILTER MARK</t>
  </si>
  <si>
    <t>HUMIDIFIER MARK</t>
  </si>
  <si>
    <t>PREHEAT COIL MARK</t>
  </si>
  <si>
    <t>STEAM TRAP</t>
  </si>
  <si>
    <t>RELIEF VALVE</t>
  </si>
  <si>
    <t>AT TANK</t>
  </si>
  <si>
    <t>ROOM NAME</t>
  </si>
  <si>
    <t>AIR DEVICE MARK</t>
  </si>
  <si>
    <t>RETURN OR EXHAUST (R/E)</t>
  </si>
  <si>
    <t>MOUNTING</t>
  </si>
  <si>
    <t>NECK SIZE</t>
  </si>
  <si>
    <t>DAMPER</t>
  </si>
  <si>
    <t>FINISH</t>
  </si>
  <si>
    <t>Pa</t>
  </si>
  <si>
    <t>F</t>
  </si>
  <si>
    <t>C</t>
  </si>
  <si>
    <t>0100</t>
  </si>
  <si>
    <t>1-SF1</t>
  </si>
  <si>
    <t>101, LOBBY</t>
  </si>
  <si>
    <t>150, MER</t>
  </si>
  <si>
    <t>1-HVD1</t>
  </si>
  <si>
    <t>SERVICE #1</t>
  </si>
  <si>
    <t>1-EV6</t>
  </si>
  <si>
    <t>WALL</t>
  </si>
  <si>
    <t>118, MER</t>
  </si>
  <si>
    <t>CROSS FLOW</t>
  </si>
  <si>
    <t>ELECTRIC IMMERSION</t>
  </si>
  <si>
    <t>01090 MER</t>
  </si>
  <si>
    <t>0190 MER</t>
  </si>
  <si>
    <t>PATIENT CARE</t>
  </si>
  <si>
    <t>PLATE &amp; FRAME</t>
  </si>
  <si>
    <t>1-TP2</t>
  </si>
  <si>
    <t>ICU</t>
  </si>
  <si>
    <t>HUMIDIFICATION</t>
  </si>
  <si>
    <t>STEAM-STEAM</t>
  </si>
  <si>
    <t>1-TP7</t>
  </si>
  <si>
    <t>BLDG STEAM</t>
  </si>
  <si>
    <t>N/A</t>
  </si>
  <si>
    <t>CONSTANT</t>
  </si>
  <si>
    <t>1-ET1</t>
  </si>
  <si>
    <t>1090 MER</t>
  </si>
  <si>
    <t>1-AS1</t>
  </si>
  <si>
    <t>FULL FLOW TANGENTIAL</t>
  </si>
  <si>
    <t>YES</t>
  </si>
  <si>
    <t>1-AHU1</t>
  </si>
  <si>
    <t>1-EH1</t>
  </si>
  <si>
    <t>BACKDRAFT</t>
  </si>
  <si>
    <t>1-EF1</t>
  </si>
  <si>
    <t>1-RF1</t>
  </si>
  <si>
    <t>1-AHU2</t>
  </si>
  <si>
    <t>VANEAXIAL</t>
  </si>
  <si>
    <t>UTILITY</t>
  </si>
  <si>
    <t>EVAPORATOR SECTION TEMP</t>
  </si>
  <si>
    <t>MAX OPERATING WEIGHT</t>
  </si>
  <si>
    <t>VERT DIAPHRAGM</t>
  </si>
  <si>
    <t>MIN RECEIVER SIZE</t>
  </si>
  <si>
    <t>MIN SENS CAPACITY</t>
  </si>
  <si>
    <t>MIN SUPPLY AIR EFF %</t>
  </si>
  <si>
    <t>ENT CONT VALVE</t>
  </si>
  <si>
    <t>ENT COIL</t>
  </si>
  <si>
    <t>MOTOR ELECTRICAL</t>
  </si>
  <si>
    <t>1-P4</t>
  </si>
  <si>
    <t>HEATING WATER, PREHEAT COIL</t>
  </si>
  <si>
    <t>BUILDING HEATING WATER</t>
  </si>
  <si>
    <t>BUILDING PREHEAT 20% PGW</t>
  </si>
  <si>
    <t>----</t>
  </si>
  <si>
    <t>DOUBLE WIDTH DOUBLE INLET</t>
  </si>
  <si>
    <t>AIRFOIL</t>
  </si>
  <si>
    <t>II</t>
  </si>
  <si>
    <t xml:space="preserve">I </t>
  </si>
  <si>
    <t>I</t>
  </si>
  <si>
    <t>CLINICAL</t>
  </si>
  <si>
    <t>1-AHU7</t>
  </si>
  <si>
    <t>1100B</t>
  </si>
  <si>
    <t>VAV</t>
  </si>
  <si>
    <t>1-AFCV7</t>
  </si>
  <si>
    <t>C1107</t>
  </si>
  <si>
    <t>B1100</t>
  </si>
  <si>
    <t>HORIZONTAL</t>
  </si>
  <si>
    <t>EXTERNAL APD</t>
  </si>
  <si>
    <t>-----</t>
  </si>
  <si>
    <t>A1100</t>
  </si>
  <si>
    <t>D1107</t>
  </si>
  <si>
    <t>VERTICAL</t>
  </si>
  <si>
    <t>MAINTENANCE</t>
  </si>
  <si>
    <t>G1101</t>
  </si>
  <si>
    <t>1-AF3</t>
  </si>
  <si>
    <t>1-AF4</t>
  </si>
  <si>
    <t>NURSING HOME</t>
  </si>
  <si>
    <t>BUILDING HOT WATER</t>
  </si>
  <si>
    <t xml:space="preserve">CONDENSING </t>
  </si>
  <si>
    <t>G1100</t>
  </si>
  <si>
    <t>MAIN LOBBY</t>
  </si>
  <si>
    <t>R</t>
  </si>
  <si>
    <t>10 DIAM</t>
  </si>
  <si>
    <t>WHITE</t>
  </si>
  <si>
    <t>7-HRP2</t>
  </si>
  <si>
    <t>B1101</t>
  </si>
  <si>
    <t>[ 1200 X 600 ]</t>
  </si>
  <si>
    <t>1-CC5</t>
  </si>
  <si>
    <t>G1100B</t>
  </si>
  <si>
    <t>1-AHU5</t>
  </si>
  <si>
    <t>[Pa]</t>
  </si>
  <si>
    <t>[KW]</t>
  </si>
  <si>
    <t>1-EDH7</t>
  </si>
  <si>
    <t>SCR</t>
  </si>
  <si>
    <t>ARR 3, CW ROTATION, TH DISCHARGE</t>
  </si>
  <si>
    <t>BELT</t>
  </si>
  <si>
    <t>ARR 9, INLINE, HORIZ. DISCHARGE</t>
  </si>
  <si>
    <t>OUTPATIENT</t>
  </si>
  <si>
    <t>OPEN COIL, HELICAL RESISTANCE ELEMENTS</t>
  </si>
  <si>
    <t>HORIZONTAL COIL RESISTANCE</t>
  </si>
  <si>
    <t>CLINIC</t>
  </si>
  <si>
    <t>SCROLL</t>
  </si>
  <si>
    <t>CENTRAL PLANT</t>
  </si>
  <si>
    <t>AIR WASHER</t>
  </si>
  <si>
    <t>30-AW2</t>
  </si>
  <si>
    <t>30-AHU1</t>
  </si>
  <si>
    <t>GPH</t>
  </si>
  <si>
    <t>[L/H]</t>
  </si>
  <si>
    <t>1-FCU5</t>
  </si>
  <si>
    <t>B908</t>
  </si>
  <si>
    <t>B1100AA</t>
  </si>
  <si>
    <t>OUTPATIENT ADDITION</t>
  </si>
  <si>
    <t>7-AHU5</t>
  </si>
  <si>
    <t>E9100A</t>
  </si>
  <si>
    <t>1-SF5</t>
  </si>
  <si>
    <t>1-PHC5</t>
  </si>
  <si>
    <t>1-H5</t>
  </si>
  <si>
    <t>1-P7</t>
  </si>
  <si>
    <t>1-FTR5</t>
  </si>
  <si>
    <t>LOBBY</t>
  </si>
  <si>
    <t>SINGLE ROW</t>
  </si>
  <si>
    <t>C105</t>
  </si>
  <si>
    <t>LOADING DOCK</t>
  </si>
  <si>
    <t>OFFICE ANNEX</t>
  </si>
  <si>
    <t>PERFORATED</t>
  </si>
  <si>
    <t>NONE</t>
  </si>
  <si>
    <t>1 kW, 3ф/208V ELEC DEFROST</t>
  </si>
  <si>
    <t>1-AHU3</t>
  </si>
  <si>
    <t>IN WG</t>
  </si>
  <si>
    <t>STEAM PRESSURE RELIEF VALVE SCHEDULE</t>
  </si>
  <si>
    <t>SOURCE OF MAKEUP</t>
  </si>
  <si>
    <t>RO</t>
  </si>
  <si>
    <t>NPSH AVAILABLE</t>
  </si>
  <si>
    <t>EAT, Db</t>
  </si>
  <si>
    <t>10-AHU1</t>
  </si>
  <si>
    <t>B1200</t>
  </si>
  <si>
    <t>2-AHU1</t>
  </si>
  <si>
    <t>PACKAGED ROOFTOP</t>
  </si>
  <si>
    <t>OUTDOOR DESIGN CONDITIONS</t>
  </si>
  <si>
    <t>DESIGN CONDITIONS</t>
  </si>
  <si>
    <t>DEWPOINT TEMP</t>
  </si>
  <si>
    <t>AIR TERMINAL UNIT SIZING SCHEDULE</t>
  </si>
  <si>
    <t>D</t>
  </si>
  <si>
    <t>E</t>
  </si>
  <si>
    <t>G</t>
  </si>
  <si>
    <t>H</t>
  </si>
  <si>
    <t>1-AF5</t>
  </si>
  <si>
    <t>SIDE</t>
  </si>
  <si>
    <t>B001</t>
  </si>
  <si>
    <t>1-SH1</t>
  </si>
  <si>
    <t>1-EUH5</t>
  </si>
  <si>
    <t>7-PTAC3</t>
  </si>
  <si>
    <t>1-TP7, 1-TP8, 1-TP9</t>
  </si>
  <si>
    <t>OPERATING ROOMS</t>
  </si>
  <si>
    <t>WET BULB TEMP</t>
  </si>
  <si>
    <t>LOWEST AVERAGE ANNUAL DEWPOINT</t>
  </si>
  <si>
    <t>[ 28 to 410 ]</t>
  </si>
  <si>
    <t>[LPS]</t>
  </si>
  <si>
    <t>LBS/HR</t>
  </si>
  <si>
    <t>PRODUCED STEAM FLOW</t>
  </si>
  <si>
    <t>APPLICATION</t>
  </si>
  <si>
    <t>GRAVITY</t>
  </si>
  <si>
    <t>DUCTED</t>
  </si>
  <si>
    <t>22-EH2</t>
  </si>
  <si>
    <t>CIRCULAR</t>
  </si>
  <si>
    <t>RECTANGULAR</t>
  </si>
  <si>
    <t>EXHAUST SYSTEM 1-EF2</t>
  </si>
  <si>
    <t>APD HOOD ONLY</t>
  </si>
  <si>
    <t>60 x 30</t>
  </si>
  <si>
    <t>[1500 x 750]</t>
  </si>
  <si>
    <t>48 x 24</t>
  </si>
  <si>
    <t>[1200 x 600]</t>
  </si>
  <si>
    <t>1-HD10</t>
  </si>
  <si>
    <t>ROOM 110</t>
  </si>
  <si>
    <t>EXHAUST SYSTEM 1-EF10</t>
  </si>
  <si>
    <t>1-HD11</t>
  </si>
  <si>
    <t>ROOM 219</t>
  </si>
  <si>
    <t>H7</t>
  </si>
  <si>
    <t>1-HD12</t>
  </si>
  <si>
    <t>ROOM 221</t>
  </si>
  <si>
    <t>ROOM 229</t>
  </si>
  <si>
    <t>EXHAUST SYSTEM 1-EF11</t>
  </si>
  <si>
    <t>EXHAUST SYSTEM 1-EF12</t>
  </si>
  <si>
    <t>H14</t>
  </si>
  <si>
    <t>H3</t>
  </si>
  <si>
    <t>HOOD SIZE</t>
  </si>
  <si>
    <t>1-EF2</t>
  </si>
  <si>
    <t>3 NORTH</t>
  </si>
  <si>
    <t>1-SF2</t>
  </si>
  <si>
    <t>1-SF3</t>
  </si>
  <si>
    <t>4 NORTH</t>
  </si>
  <si>
    <t>5 NORTH</t>
  </si>
  <si>
    <t>1-RF2</t>
  </si>
  <si>
    <t>1-RF3</t>
  </si>
  <si>
    <t>1-EF3</t>
  </si>
  <si>
    <t>B309</t>
  </si>
  <si>
    <t>B409</t>
  </si>
  <si>
    <t>B509</t>
  </si>
  <si>
    <t>3 &amp; 4 NORTH</t>
  </si>
  <si>
    <t>UPBLAST CENTRIFUGAL</t>
  </si>
  <si>
    <t>ARR 10, CW ROTATION, UPBLAST</t>
  </si>
  <si>
    <t>J</t>
  </si>
  <si>
    <t>CONTROL SEQUENCE</t>
  </si>
  <si>
    <t>5 DEGREE DEADBAND</t>
  </si>
  <si>
    <t>B1105</t>
  </si>
  <si>
    <t>B1108</t>
  </si>
  <si>
    <t>FLOOR MOUNT</t>
  </si>
  <si>
    <t>LOUVERED FACE</t>
  </si>
  <si>
    <t>MER PENTHOUSE</t>
  </si>
  <si>
    <t>1-PF1</t>
  </si>
  <si>
    <t>1-FF1</t>
  </si>
  <si>
    <t>1-FF2</t>
  </si>
  <si>
    <t>1-FF5</t>
  </si>
  <si>
    <t>1-PF2</t>
  </si>
  <si>
    <t>5 WIDE BY 3 HIGH</t>
  </si>
  <si>
    <t>6 WIDE BY 3 HIGH</t>
  </si>
  <si>
    <t>1-PF3</t>
  </si>
  <si>
    <t>3 NORTH (BONE MARROW TRANSPLANT)</t>
  </si>
  <si>
    <t>3 EAST (MRI UNIT)</t>
  </si>
  <si>
    <t>5 WIDE BY 2 HIGH</t>
  </si>
  <si>
    <t>4 NORTH (INTENSIVE CARE UNIT)</t>
  </si>
  <si>
    <t>1-PF4</t>
  </si>
  <si>
    <t>GYMNASIUM</t>
  </si>
  <si>
    <t>1-AHU4</t>
  </si>
  <si>
    <t>SURGICAL SUITE</t>
  </si>
  <si>
    <t>1-PF5</t>
  </si>
  <si>
    <t>REFRIGERANT</t>
  </si>
  <si>
    <t>CIRCULATING PUMP</t>
  </si>
  <si>
    <t>PACKAGED EVAPORATIVE COOLER SCHEDULE</t>
  </si>
  <si>
    <t>FAN POWER</t>
  </si>
  <si>
    <t>OVERALL DIMENSIONS (HEIGHT BY WIDTH)</t>
  </si>
  <si>
    <t>[1500 X 2400]</t>
  </si>
  <si>
    <t>1-RF5</t>
  </si>
  <si>
    <t>REHEAT COIL</t>
  </si>
  <si>
    <t>RETURN OR RELIEF FAN MARK</t>
  </si>
  <si>
    <t>1-EF5</t>
  </si>
  <si>
    <t>EXHAUST FAN MARK</t>
  </si>
  <si>
    <t>HEAT RECOVERY MARK</t>
  </si>
  <si>
    <t>HEAT RECOVERY SYSTEM RUN AROUND WATER COIL SCHEDULE</t>
  </si>
  <si>
    <t>HEAT PIPE AIR TO AIR HEAT EXCHANGER SCHEDULE</t>
  </si>
  <si>
    <t>WATER SOURCE HEAT PUMP SCHEDULE</t>
  </si>
  <si>
    <t>ABOVE ROOM 11076</t>
  </si>
  <si>
    <t>ROOM 11076</t>
  </si>
  <si>
    <t>EXT STATIC PRESSURE</t>
  </si>
  <si>
    <t>COMPRESSOR</t>
  </si>
  <si>
    <t>RADIANT CEILING PANEL</t>
  </si>
  <si>
    <t>PATIENT ROOM</t>
  </si>
  <si>
    <t>OFFICE</t>
  </si>
  <si>
    <t>NA</t>
  </si>
  <si>
    <t>DUCT PRESSURE CLASS</t>
  </si>
  <si>
    <t>1-F/SDPR1</t>
  </si>
  <si>
    <t>1-SDPR1</t>
  </si>
  <si>
    <t>2.  SELECT FILTER FLOW RATE EQUAL TO 5% OF TOTAL SYSTEM PUMPING CAPACITY.</t>
  </si>
  <si>
    <t>SHELL &amp; TUBE</t>
  </si>
  <si>
    <t>MIN BLADDER VOLUME</t>
  </si>
  <si>
    <t>MIN VOLUME TANK</t>
  </si>
  <si>
    <t>PLANT</t>
  </si>
  <si>
    <t>SYSTEM AND/OR SEVICE</t>
  </si>
  <si>
    <t>DISCHARGE PRESSURE</t>
  </si>
  <si>
    <t>INLET SIZE</t>
  </si>
  <si>
    <t>FUME HOOD EXHAUST SCHEDULE</t>
  </si>
  <si>
    <t>1.  FUME HOODS PROVIDED UNDER ARCHITECTURAL EQUIPMENT.</t>
  </si>
  <si>
    <t>BIOLOGICAL SAFETY CABINET EXHAUST SCHEDULE</t>
  </si>
  <si>
    <t>MAX APD</t>
  </si>
  <si>
    <t>ADDITIONAL SOUND ATTUNATION REQUIRED</t>
  </si>
  <si>
    <t>CV</t>
  </si>
  <si>
    <t>1-AFCV8</t>
  </si>
  <si>
    <t>L/S</t>
  </si>
  <si>
    <t>NC</t>
  </si>
  <si>
    <t>SD-11</t>
  </si>
  <si>
    <t>SD-12</t>
  </si>
  <si>
    <t>SD-13</t>
  </si>
  <si>
    <t>SD-14</t>
  </si>
  <si>
    <t>SD-15</t>
  </si>
  <si>
    <t>SD-16</t>
  </si>
  <si>
    <t>SD-21</t>
  </si>
  <si>
    <t>SD-22</t>
  </si>
  <si>
    <t>SD-23</t>
  </si>
  <si>
    <t>SD-24</t>
  </si>
  <si>
    <t>SD-25</t>
  </si>
  <si>
    <t>SD-26</t>
  </si>
  <si>
    <t>SD-31</t>
  </si>
  <si>
    <t>SD-32</t>
  </si>
  <si>
    <t>SD-33</t>
  </si>
  <si>
    <t>SD-34</t>
  </si>
  <si>
    <t>SD-41</t>
  </si>
  <si>
    <t>SD-42</t>
  </si>
  <si>
    <t>SD-43</t>
  </si>
  <si>
    <t>SD-44</t>
  </si>
  <si>
    <t>SD-45</t>
  </si>
  <si>
    <t>SD-46</t>
  </si>
  <si>
    <t>LINEAR</t>
  </si>
  <si>
    <t>SD-51</t>
  </si>
  <si>
    <t>SD-52</t>
  </si>
  <si>
    <t>SD-53</t>
  </si>
  <si>
    <t>SD-54</t>
  </si>
  <si>
    <t>SD-55</t>
  </si>
  <si>
    <t>SD-56</t>
  </si>
  <si>
    <t>SD-61</t>
  </si>
  <si>
    <t>SD-62</t>
  </si>
  <si>
    <t>SD-63</t>
  </si>
  <si>
    <t>SD-64</t>
  </si>
  <si>
    <t>SD-65</t>
  </si>
  <si>
    <t>SD-66</t>
  </si>
  <si>
    <t>DRUM LOUVER</t>
  </si>
  <si>
    <t xml:space="preserve">ROUND </t>
  </si>
  <si>
    <t>16 DIAM</t>
  </si>
  <si>
    <t>14 DIAM</t>
  </si>
  <si>
    <t>12 DIAM</t>
  </si>
  <si>
    <t>8 DIAM</t>
  </si>
  <si>
    <t>6 DIAM</t>
  </si>
  <si>
    <t>DUCT MOUNTED</t>
  </si>
  <si>
    <t>SD-57</t>
  </si>
  <si>
    <t>SD-67</t>
  </si>
  <si>
    <t>NG</t>
  </si>
  <si>
    <t>PUMP HP</t>
  </si>
  <si>
    <t>ENCLOSURE TYPE</t>
  </si>
  <si>
    <t># OF SLOTS</t>
  </si>
  <si>
    <t>SLOT WIDTH</t>
  </si>
  <si>
    <t>WG</t>
  </si>
  <si>
    <t>THROW PATTERN</t>
  </si>
  <si>
    <t>THROW TYPE</t>
  </si>
  <si>
    <t>M</t>
  </si>
  <si>
    <t>MM</t>
  </si>
  <si>
    <t>1 - 1 - 5</t>
  </si>
  <si>
    <t>0.2 - 0.4 - 1.6</t>
  </si>
  <si>
    <t>AIR DEVICE SCHEDULE (LINEAR)</t>
  </si>
  <si>
    <t>SD-35</t>
  </si>
  <si>
    <t>SD-37</t>
  </si>
  <si>
    <t>SD-36</t>
  </si>
  <si>
    <t>0 - 1 - 3</t>
  </si>
  <si>
    <t>SD-38</t>
  </si>
  <si>
    <t>SD-39</t>
  </si>
  <si>
    <t>SD-310</t>
  </si>
  <si>
    <t>SD-311</t>
  </si>
  <si>
    <t>SD-312</t>
  </si>
  <si>
    <t>SD-313</t>
  </si>
  <si>
    <t>SD-314</t>
  </si>
  <si>
    <t>SD-315</t>
  </si>
  <si>
    <t>SD-316</t>
  </si>
  <si>
    <t>SD-317</t>
  </si>
  <si>
    <t>SD-318</t>
  </si>
  <si>
    <t>2 WAY</t>
  </si>
  <si>
    <t>4 - 7 -15</t>
  </si>
  <si>
    <t>2.0 - 3.1 - 4.9</t>
  </si>
  <si>
    <t>17 - 21 - 30</t>
  </si>
  <si>
    <t>5.3 - 6.5 - 9.2</t>
  </si>
  <si>
    <t>4 - 8 - 16</t>
  </si>
  <si>
    <t>2.2 - 3.3 - 5.0</t>
  </si>
  <si>
    <t>18 - 22 - 31</t>
  </si>
  <si>
    <t>5.4 - 6.6 - 9.3</t>
  </si>
  <si>
    <t>3 - 5 - 11</t>
  </si>
  <si>
    <t>0.9 - 1.7 - 3.3</t>
  </si>
  <si>
    <t>12 - 15 - 22</t>
  </si>
  <si>
    <t>3.5 - 4.7 - 6.6</t>
  </si>
  <si>
    <t>4 - 6 - 13</t>
  </si>
  <si>
    <t>13 - 17 - 23</t>
  </si>
  <si>
    <t>1.2 - 1.9 - 3.9</t>
  </si>
  <si>
    <t>4.1 - 5.0 - 7.1</t>
  </si>
  <si>
    <t>1 WAY</t>
  </si>
  <si>
    <t>4 - 7 - 15</t>
  </si>
  <si>
    <t>4 - 6 -13</t>
  </si>
  <si>
    <t>2 - 3 - 6</t>
  </si>
  <si>
    <t>0.5 - 0.9 - 1.8</t>
  </si>
  <si>
    <t>5.2 - 6.4 - 9.0</t>
  </si>
  <si>
    <t>4 - 5 - 11</t>
  </si>
  <si>
    <t>1.1 - 1.6 - 3.3</t>
  </si>
  <si>
    <t>23 - 28 - 39</t>
  </si>
  <si>
    <t>6.9 - 8.4 - 11.9</t>
  </si>
  <si>
    <t>2 - 4 - 7</t>
  </si>
  <si>
    <t>0.7 - 1.1 - 2.3</t>
  </si>
  <si>
    <t>19 - 23 - 33</t>
  </si>
  <si>
    <t>5.7 - 7.0 - 9.9</t>
  </si>
  <si>
    <t>1 - 3 -7</t>
  </si>
  <si>
    <t>0.4 - 0.9 - 2.1</t>
  </si>
  <si>
    <t>23 - 30 - 42</t>
  </si>
  <si>
    <t>7.1 - 9.0 - 12.8</t>
  </si>
  <si>
    <t>1 - 1 -4</t>
  </si>
  <si>
    <t>0.2 - 0.4 - 1.3</t>
  </si>
  <si>
    <t>19 - 24 - 34</t>
  </si>
  <si>
    <t>5.6 - 7.3 - 10.3</t>
  </si>
  <si>
    <t>26 - 36 - 51</t>
  </si>
  <si>
    <t>8.0 - 10.9 - 15.4</t>
  </si>
  <si>
    <t>0.1  - 0.2 - 0.9</t>
  </si>
  <si>
    <t>22 - 29 - 41</t>
  </si>
  <si>
    <t>6.7 - 8.8 - 12.4</t>
  </si>
  <si>
    <t>1 - 2 - 6</t>
  </si>
  <si>
    <t>27 - 38 - 54</t>
  </si>
  <si>
    <t>8.1 - 11.5 - 16.3</t>
  </si>
  <si>
    <t>0.1 - 0.2 - .09</t>
  </si>
  <si>
    <t>0.2 - 0.5 - 1.9</t>
  </si>
  <si>
    <t>AREA AND/OR BLDG</t>
  </si>
  <si>
    <t>TOTAL MIN  CAPACITY</t>
  </si>
  <si>
    <t>TOTAL MIN CAPACITY</t>
  </si>
  <si>
    <t>MIN THROW</t>
  </si>
  <si>
    <t>MAX THROW</t>
  </si>
  <si>
    <t>2.  SEE CHAPTER 7, HVAC DESIGN MANUAL.</t>
  </si>
  <si>
    <t>1.  USE LOWEST AVERAGE DEWPOINT PER NOAA FOR SIZING HUMIDIFERS.</t>
  </si>
  <si>
    <t>4 to 60</t>
  </si>
  <si>
    <t>1.  REFER TO AIR TERMINAL UNIT SIZING SCHEDULE FOR ADDITIONAL INFORMATION.</t>
  </si>
  <si>
    <t>2.  DENOTE IN COLUMN CALLED "PERIMETER SUPPLEMENTAL HEAT" WHETHER THE AIR TERMINAL UNIT IS LINKED TO RADIANT CEILING PANELS (RCP), MISCELLANEOUS HEAT (SUCH AS FIN TUBE RADIATORS), OR NONE.</t>
  </si>
  <si>
    <t>1.  UL-RATED STARTERS SHALL BE FURNISHED BY MANUFACTURER OF EQUIPMENT.</t>
  </si>
  <si>
    <t>3.  COORDINATE SCREEN HEIGHT WITH TOTAL DEVELOPED HEIGHT INCLUDING RE-ROOF CLEARANCE, STRUCTURAL STEEL, VIBRATION ISOLATION, HAND RAILS, PIPING, AND FAN SHROUD.</t>
  </si>
  <si>
    <t>48 X 24</t>
  </si>
  <si>
    <t>ROTARY AIR TO AIR HEAT RECOVERY WHEEL SCHEDULE</t>
  </si>
  <si>
    <t>ENCLOSURE LENGTH</t>
  </si>
  <si>
    <t>SLOPED TOP</t>
  </si>
  <si>
    <t>RLA</t>
  </si>
  <si>
    <t>TOTAL CAPACITY</t>
  </si>
  <si>
    <t>SENSIBLE CAPACITY</t>
  </si>
  <si>
    <t>CLINICAL ADDITION</t>
  </si>
  <si>
    <t>HOT WATER</t>
  </si>
  <si>
    <t>SUPPLY COIL</t>
  </si>
  <si>
    <t>GLYCOL</t>
  </si>
  <si>
    <t>EGT</t>
  </si>
  <si>
    <t>LGT</t>
  </si>
  <si>
    <t>VOLTS</t>
  </si>
  <si>
    <t>CLINICAL EXAM</t>
  </si>
  <si>
    <t>HEATING CAPACITY</t>
  </si>
  <si>
    <t>HOT WATER FLOWRATE</t>
  </si>
  <si>
    <t>CLASS II TYPE B1</t>
  </si>
  <si>
    <t>CLASS II TYPE B2</t>
  </si>
  <si>
    <t>28 x 20</t>
  </si>
  <si>
    <t>[700 x 500]</t>
  </si>
  <si>
    <t>PUMP SCHEDULE</t>
  </si>
  <si>
    <t>FLOW EACH PUMP</t>
  </si>
  <si>
    <t>WAREHOUSE RELIEF</t>
  </si>
  <si>
    <t>24 x 18</t>
  </si>
  <si>
    <t>20 x 20</t>
  </si>
  <si>
    <t>[ 480 x 480  ]</t>
  </si>
  <si>
    <t>[ 600 x 450  ]</t>
  </si>
  <si>
    <t>36 x 36</t>
  </si>
  <si>
    <t>[900 x 900]</t>
  </si>
  <si>
    <t>SEE NOTE</t>
  </si>
  <si>
    <t>IN x IN</t>
  </si>
  <si>
    <t>[mm x mm]</t>
  </si>
  <si>
    <t>24 x 24</t>
  </si>
  <si>
    <t>[ 600  x  600 ]</t>
  </si>
  <si>
    <t>IN  x  IN</t>
  </si>
  <si>
    <t>[mm  x  mm]</t>
  </si>
  <si>
    <t>8 x 8</t>
  </si>
  <si>
    <t>[203 x 203]</t>
  </si>
  <si>
    <t>6 x 6</t>
  </si>
  <si>
    <t>[152 x 152]</t>
  </si>
  <si>
    <t>12 x 8</t>
  </si>
  <si>
    <t>[305 x 203]</t>
  </si>
  <si>
    <t>10 x 6</t>
  </si>
  <si>
    <t>[254 x 152]</t>
  </si>
  <si>
    <t>14 x 10</t>
  </si>
  <si>
    <t>[356 x 254]</t>
  </si>
  <si>
    <t>20 x 12</t>
  </si>
  <si>
    <t>[508 x 305]</t>
  </si>
  <si>
    <t>[457 x 254]</t>
  </si>
  <si>
    <t>18 x 18</t>
  </si>
  <si>
    <t>[457 x 457]</t>
  </si>
  <si>
    <t>16 x 16</t>
  </si>
  <si>
    <t>[406 x 406]</t>
  </si>
  <si>
    <t>22 x 22</t>
  </si>
  <si>
    <t>[560 x 560]</t>
  </si>
  <si>
    <t>[508 x 508]</t>
  </si>
  <si>
    <t>32 x 32</t>
  </si>
  <si>
    <t>[813 x 813]</t>
  </si>
  <si>
    <t>30 x 30</t>
  </si>
  <si>
    <t>[762 x 762]</t>
  </si>
  <si>
    <t>14 x 6</t>
  </si>
  <si>
    <t>[356 x 152]</t>
  </si>
  <si>
    <t>12 x 4</t>
  </si>
  <si>
    <t>[305 x 102]</t>
  </si>
  <si>
    <t>16 x 8</t>
  </si>
  <si>
    <t>[406 x 203]</t>
  </si>
  <si>
    <t>22 x 10</t>
  </si>
  <si>
    <t>[560 x 254]</t>
  </si>
  <si>
    <t>20 x 8</t>
  </si>
  <si>
    <t>[508 x 203]</t>
  </si>
  <si>
    <t>22 x 14</t>
  </si>
  <si>
    <t>[560 x 2356]</t>
  </si>
  <si>
    <t>32 x 14</t>
  </si>
  <si>
    <t>[813 x 356]</t>
  </si>
  <si>
    <t>30 x 12</t>
  </si>
  <si>
    <t>[762 x 305]</t>
  </si>
  <si>
    <t>38 x 14</t>
  </si>
  <si>
    <t>[965 x 356]</t>
  </si>
  <si>
    <t>36 x 12</t>
  </si>
  <si>
    <t>[914 x 305]</t>
  </si>
  <si>
    <t>10 x 10</t>
  </si>
  <si>
    <t>12 x 12</t>
  </si>
  <si>
    <t>14 x 14</t>
  </si>
  <si>
    <t>[ 356  x  356 ]</t>
  </si>
  <si>
    <t>[ 457  x  457 ]</t>
  </si>
  <si>
    <t>24 x 24 x 2</t>
  </si>
  <si>
    <t>[ 600 x 600 x 50 ]</t>
  </si>
  <si>
    <t>24 x 24 x 12</t>
  </si>
  <si>
    <t>[ 600 x 600 x 300 ]</t>
  </si>
  <si>
    <t>24 x 24 x 16</t>
  </si>
  <si>
    <t>24 x 24 x 4</t>
  </si>
  <si>
    <t>[ 600 x 600 x 100 ]</t>
  </si>
  <si>
    <t>2.  kW/TON INCLUDES CONDENSER FANS.</t>
  </si>
  <si>
    <t>ROOM HEATING AND COOLING UNIT SCHEDULE (THRU-WALL ELECTRIC HEATING COIL, SELF-CONTAINED REFRIGERATION)</t>
  </si>
  <si>
    <t>[kg/HR]</t>
  </si>
  <si>
    <t>kg/HR</t>
  </si>
  <si>
    <t>[kg]</t>
  </si>
  <si>
    <t>AIR COOLED CONDENSING UNIT SCHEDULE (REFRIGERATION SERVICE)</t>
  </si>
  <si>
    <t>WATER COOLED CONDENSING UNIT SCHEDULE (REFRIGERATION SERVICE)</t>
  </si>
  <si>
    <t>CEILING</t>
  </si>
  <si>
    <t>AIR DEVICE SCHEDULE (SUPPLY)</t>
  </si>
  <si>
    <t>AIR DEVICE SCHEDULE (RETURN)</t>
  </si>
  <si>
    <t>AIR COOLED CONDENSING UNIT SCHEDULE (AIR CONDITIONING SERVICE)</t>
  </si>
  <si>
    <t>GROUND KEEPING SHED</t>
  </si>
  <si>
    <t>RADIANT CEILING PANEL SCHEDULE (ELECTRIC )</t>
  </si>
  <si>
    <t>RADIANT CEILING PANEL SCHEDULE (HYDRONIC )</t>
  </si>
  <si>
    <t>PANEL/FRAME SIZE</t>
  </si>
  <si>
    <t>SUPPLY REGISTER</t>
  </si>
  <si>
    <t>18 x 12</t>
  </si>
  <si>
    <t>RETURN REGISTER</t>
  </si>
  <si>
    <t>10 x 8</t>
  </si>
  <si>
    <t>8 x 6</t>
  </si>
  <si>
    <t>RG-21</t>
  </si>
  <si>
    <t>RG-22</t>
  </si>
  <si>
    <t>RG-23</t>
  </si>
  <si>
    <t>RG-24</t>
  </si>
  <si>
    <t>RG-25</t>
  </si>
  <si>
    <t>RG-26</t>
  </si>
  <si>
    <t>[ 152 DIAM ]</t>
  </si>
  <si>
    <t>[ 254 DIAM ]</t>
  </si>
  <si>
    <t>[ 356 DIAM ]</t>
  </si>
  <si>
    <t>[ 406 DIAM ]</t>
  </si>
  <si>
    <t>[ 203 DIAM ]</t>
  </si>
  <si>
    <t>RG-61</t>
  </si>
  <si>
    <t>RG-62</t>
  </si>
  <si>
    <t>RG-63</t>
  </si>
  <si>
    <t>RG-64</t>
  </si>
  <si>
    <t>RG-65</t>
  </si>
  <si>
    <t>RG-66</t>
  </si>
  <si>
    <t>RG-67</t>
  </si>
  <si>
    <t xml:space="preserve">2.  RADIOISOTOPE HOODS ARE DESIGNATED AS VA TYPE H3; GENERAL PURPOSE CHEMICAL FUME HOODS ARE DESIGNATED AS VA TYPE H7.   PERCHLORIC ACID HOODS ARE DESIGNATED AS VA TYPE H14. </t>
  </si>
  <si>
    <t>SEE DETAIL FOR WASH DOWN</t>
  </si>
  <si>
    <t>HOOD SIZE (WIDTH)</t>
  </si>
  <si>
    <t>EXAM ROOM</t>
  </si>
  <si>
    <t>PROCESSING ROOM</t>
  </si>
  <si>
    <t>WAREHOUSE</t>
  </si>
  <si>
    <t>WATER FILTER SCHEDULE (SIDE STREAM)</t>
  </si>
  <si>
    <t>TOILET EXHAUST</t>
  </si>
  <si>
    <t>PERIMETER SUPPLEMENTAL HEAT LINK</t>
  </si>
  <si>
    <t>7-FCU1</t>
  </si>
  <si>
    <t>7-FCU2</t>
  </si>
  <si>
    <t>D1108</t>
  </si>
  <si>
    <t>EAT Db</t>
  </si>
  <si>
    <t>W</t>
  </si>
  <si>
    <t>A1101</t>
  </si>
  <si>
    <t>A1102</t>
  </si>
  <si>
    <t>SCREW</t>
  </si>
  <si>
    <t>KITCHEN</t>
  </si>
  <si>
    <t>SEE DETAIL FOR HEPA FILTER</t>
  </si>
  <si>
    <r>
      <t xml:space="preserve">6 </t>
    </r>
    <r>
      <rPr>
        <sz val="10"/>
        <rFont val="Calibri"/>
        <family val="2"/>
      </rPr>
      <t>ø</t>
    </r>
  </si>
  <si>
    <t>[mm ]</t>
  </si>
  <si>
    <r>
      <t xml:space="preserve">8 </t>
    </r>
    <r>
      <rPr>
        <sz val="10"/>
        <rFont val="Calibri"/>
        <family val="2"/>
      </rPr>
      <t>ø</t>
    </r>
  </si>
  <si>
    <r>
      <t xml:space="preserve">10 </t>
    </r>
    <r>
      <rPr>
        <sz val="10"/>
        <rFont val="Calibri"/>
        <family val="2"/>
      </rPr>
      <t>ø</t>
    </r>
  </si>
  <si>
    <r>
      <t xml:space="preserve">12 </t>
    </r>
    <r>
      <rPr>
        <sz val="10"/>
        <rFont val="Calibri"/>
        <family val="2"/>
      </rPr>
      <t>ø</t>
    </r>
  </si>
  <si>
    <t>14 ø</t>
  </si>
  <si>
    <t>16 ø</t>
  </si>
  <si>
    <t>6 ø</t>
  </si>
  <si>
    <t>8 ø</t>
  </si>
  <si>
    <t>10 ø</t>
  </si>
  <si>
    <t>12 ø</t>
  </si>
  <si>
    <t>18 ø</t>
  </si>
  <si>
    <t>20 ø</t>
  </si>
  <si>
    <t xml:space="preserve">[152 ø] </t>
  </si>
  <si>
    <t xml:space="preserve">[203 ø] </t>
  </si>
  <si>
    <t xml:space="preserve">[254 ø] </t>
  </si>
  <si>
    <t>[305 ø ]</t>
  </si>
  <si>
    <t xml:space="preserve">[356 ø ] </t>
  </si>
  <si>
    <t xml:space="preserve">[406 ø ] </t>
  </si>
  <si>
    <t xml:space="preserve">[152 ø ] </t>
  </si>
  <si>
    <t xml:space="preserve">[203 ø ] </t>
  </si>
  <si>
    <t xml:space="preserve">[254 ø ] </t>
  </si>
  <si>
    <t>[254 ø ]</t>
  </si>
  <si>
    <t xml:space="preserve">[305 ø ] </t>
  </si>
  <si>
    <t>[406 ø ]</t>
  </si>
  <si>
    <t xml:space="preserve">[457 ø ] </t>
  </si>
  <si>
    <t xml:space="preserve">[508 ø ] </t>
  </si>
  <si>
    <t>22 ø</t>
  </si>
  <si>
    <t>26 ø</t>
  </si>
  <si>
    <t>29 ø</t>
  </si>
  <si>
    <t>33 ø</t>
  </si>
  <si>
    <t>36 ø</t>
  </si>
  <si>
    <t xml:space="preserve">[559 ø ] </t>
  </si>
  <si>
    <t xml:space="preserve">[660 ø ] </t>
  </si>
  <si>
    <t xml:space="preserve">[737 ø ] </t>
  </si>
  <si>
    <t xml:space="preserve">[838 ø ] </t>
  </si>
  <si>
    <t xml:space="preserve">[914 ø ] </t>
  </si>
  <si>
    <t>18 x 10</t>
  </si>
  <si>
    <t>SD-58</t>
  </si>
  <si>
    <t>14 x 12</t>
  </si>
  <si>
    <t>12 x 10</t>
  </si>
  <si>
    <t xml:space="preserve">IN  </t>
  </si>
  <si>
    <t>[356 x 305]</t>
  </si>
  <si>
    <t>[305 x 254]</t>
  </si>
  <si>
    <t>OBD</t>
  </si>
  <si>
    <t>RR-51</t>
  </si>
  <si>
    <t>RR-52</t>
  </si>
  <si>
    <t>RR-53</t>
  </si>
  <si>
    <t>RR-54</t>
  </si>
  <si>
    <t>RR-55</t>
  </si>
  <si>
    <t>RR-56</t>
  </si>
  <si>
    <t>RR-57</t>
  </si>
  <si>
    <t>RR-58</t>
  </si>
  <si>
    <t>RR-59</t>
  </si>
  <si>
    <t>RR-510</t>
  </si>
  <si>
    <t>RR-511</t>
  </si>
  <si>
    <t>RR-512</t>
  </si>
  <si>
    <t>RR-513</t>
  </si>
  <si>
    <t>12 x 6</t>
  </si>
  <si>
    <t>14 x 8</t>
  </si>
  <si>
    <t>[356  x  203 ]</t>
  </si>
  <si>
    <t>[ 356  x  254 ]</t>
  </si>
  <si>
    <t>[ 660  x 356 ]</t>
  </si>
  <si>
    <t>26 x 14</t>
  </si>
  <si>
    <t>18 x 6</t>
  </si>
  <si>
    <t>24 x 12</t>
  </si>
  <si>
    <t xml:space="preserve">24 x 5 </t>
  </si>
  <si>
    <t>24 x 5</t>
  </si>
  <si>
    <t>[254 ø]</t>
  </si>
  <si>
    <t xml:space="preserve">[305 ø] </t>
  </si>
  <si>
    <t>48 x 3</t>
  </si>
  <si>
    <t xml:space="preserve">48 x 5 </t>
  </si>
  <si>
    <t xml:space="preserve">48 x 4 </t>
  </si>
  <si>
    <t xml:space="preserve">48 x 7 </t>
  </si>
  <si>
    <t xml:space="preserve">48 x 9 </t>
  </si>
  <si>
    <t xml:space="preserve">48 x 6 </t>
  </si>
  <si>
    <t>48 x 11</t>
  </si>
  <si>
    <t>48 x 13</t>
  </si>
  <si>
    <t>MAX kW/TON</t>
  </si>
  <si>
    <t>IPLV</t>
  </si>
  <si>
    <t>CANOPY HOOD SCHEDULE</t>
  </si>
  <si>
    <t>EER</t>
  </si>
  <si>
    <t>MCA</t>
  </si>
  <si>
    <t>AIR FLOW</t>
  </si>
  <si>
    <t>TERMINAL UNIT</t>
  </si>
  <si>
    <t>ROOM AIR BALANCE SCHEDULE</t>
  </si>
  <si>
    <t>RETURN OR EXHAUST</t>
  </si>
  <si>
    <t>PT ROOM</t>
  </si>
  <si>
    <t>PT  ROOM</t>
  </si>
  <si>
    <t>ISO ROOM</t>
  </si>
  <si>
    <t>TOILET</t>
  </si>
  <si>
    <t>NURSES STATION</t>
  </si>
  <si>
    <t>HAC</t>
  </si>
  <si>
    <t>SOIL UTILITY</t>
  </si>
  <si>
    <t>CLEAN UTLITY</t>
  </si>
  <si>
    <t>3-SH1</t>
  </si>
  <si>
    <t>1-AHU-2</t>
  </si>
  <si>
    <t>1-TU-1</t>
  </si>
  <si>
    <t>1-TP8</t>
  </si>
  <si>
    <t>1-TP9</t>
  </si>
  <si>
    <t>STEAM HUMIDIFER SCHEDULE</t>
  </si>
  <si>
    <t xml:space="preserve">HEATING CAPACITY </t>
  </si>
  <si>
    <t xml:space="preserve">COOLING CAPACITY </t>
  </si>
  <si>
    <t>ELECTRIC UNIT HEATER SCHEDULE</t>
  </si>
  <si>
    <t xml:space="preserve">MIN REFRIGERATION </t>
  </si>
  <si>
    <t>OUTSIDE YARD D2</t>
  </si>
  <si>
    <t>MAIN SUPPLY AIR</t>
  </si>
  <si>
    <t>1220 MER</t>
  </si>
  <si>
    <t>SURGERY</t>
  </si>
  <si>
    <t>1-SV1</t>
  </si>
  <si>
    <t>1-SSR1</t>
  </si>
  <si>
    <t>SIDE STREAM</t>
  </si>
  <si>
    <t>1.  PROVIDE  EITHER A COMMON SIDESTREAM SOLID SEPARATOR WITH PUMP OR A DEDICATED SEPARATOR FOR EACH CONDENSER WATER SYSTEM.</t>
  </si>
  <si>
    <t>2.  INCREASE CONDENSER WATER PUMP CAPACITY 5%-8% FOR A DEDICATED SIDESTREAM SEPARATOR.</t>
  </si>
  <si>
    <t xml:space="preserve">HELICAL ROTARY </t>
  </si>
  <si>
    <t>SINGLE POINT POWER CONNECTION</t>
  </si>
  <si>
    <t>CLINCAL</t>
  </si>
  <si>
    <t>BIW</t>
  </si>
  <si>
    <t>1-TU-7-1</t>
  </si>
  <si>
    <t>LAB</t>
  </si>
  <si>
    <t>1-SAD1</t>
  </si>
  <si>
    <t>1-SAD2</t>
  </si>
  <si>
    <t>1-TU-4-6</t>
  </si>
  <si>
    <t>1-TU-4-7</t>
  </si>
  <si>
    <t>1-TU-4-8</t>
  </si>
  <si>
    <t>1-TU-4-9</t>
  </si>
  <si>
    <t>1-TU-4-10</t>
  </si>
  <si>
    <t>1-TU-4-14</t>
  </si>
  <si>
    <t>1-TU-4-16</t>
  </si>
  <si>
    <t>1-TU-4-18</t>
  </si>
  <si>
    <t>OR #1</t>
  </si>
  <si>
    <t>FRONT</t>
  </si>
  <si>
    <t>2 WIDE BY 1 HIGH</t>
  </si>
  <si>
    <t>6 WIDE BY 4 HIGH</t>
  </si>
  <si>
    <t>SUPPLY FAN</t>
  </si>
  <si>
    <t>HORIZONTAL DISCHARGE</t>
  </si>
  <si>
    <t>50 X 64</t>
  </si>
  <si>
    <t>MIN AVAILABLE EXT SP</t>
  </si>
  <si>
    <t>60 X 72</t>
  </si>
  <si>
    <t>ROTOR MOTOR</t>
  </si>
  <si>
    <t>AREA SERVED</t>
  </si>
  <si>
    <t>B1106</t>
  </si>
  <si>
    <t>B1109</t>
  </si>
  <si>
    <t>B1110</t>
  </si>
  <si>
    <t>B1111</t>
  </si>
  <si>
    <t>B1112</t>
  </si>
  <si>
    <t>CLINCAL EXAM</t>
  </si>
  <si>
    <t>PRE-ENGINEERING</t>
  </si>
  <si>
    <t>COOLING COIL MARK</t>
  </si>
  <si>
    <t>AT TU</t>
  </si>
  <si>
    <t>20-PF-1</t>
  </si>
  <si>
    <t>25-PF-1</t>
  </si>
  <si>
    <t>AREA  SERVED</t>
  </si>
  <si>
    <t>STORAGE</t>
  </si>
  <si>
    <t>PREHEAT</t>
  </si>
  <si>
    <t>MIN COP</t>
  </si>
  <si>
    <t>OFFICES</t>
  </si>
  <si>
    <t>PROCESSES</t>
  </si>
  <si>
    <t>CAST IRON</t>
  </si>
  <si>
    <t>FIRE TUBE</t>
  </si>
  <si>
    <t>FUEL</t>
  </si>
  <si>
    <t xml:space="preserve">ELECTRICAL </t>
  </si>
  <si>
    <t>B1300</t>
  </si>
  <si>
    <t>CENTRIFUGAL      2 STAGE</t>
  </si>
  <si>
    <t>B906</t>
  </si>
  <si>
    <t>EXHAUST COIL</t>
  </si>
  <si>
    <t>[L/S]</t>
  </si>
  <si>
    <t>MAX IPLV (kW/TON)</t>
  </si>
  <si>
    <t>SPECIFICATION SECTION NAME</t>
  </si>
  <si>
    <t>11 41 21-01</t>
  </si>
  <si>
    <t>Air Cooled Condensing Unit Schedule (Refrigeration Service)</t>
  </si>
  <si>
    <t>11 41 21-02</t>
  </si>
  <si>
    <t>Water Cooled Condensing Unit Schedule (Refrigeration Service)</t>
  </si>
  <si>
    <t>11 41 21-03</t>
  </si>
  <si>
    <t>Fume Hood Exhaust Schedule</t>
  </si>
  <si>
    <t>11 53 13-01</t>
  </si>
  <si>
    <t>Lab Hoods</t>
  </si>
  <si>
    <t>Biological Safety Cabinet Exhaust Schedule</t>
  </si>
  <si>
    <t>11 53 53-01</t>
  </si>
  <si>
    <t>HVAC Design Data</t>
  </si>
  <si>
    <t>23 05 11-01</t>
  </si>
  <si>
    <t>Vibration Isolation Schedule</t>
  </si>
  <si>
    <t>23 05 41-01</t>
  </si>
  <si>
    <t>Air Flow Measuring Device Schedule</t>
  </si>
  <si>
    <t>23 09 23-01</t>
  </si>
  <si>
    <t>Smoke and Combination Fire/Smoke Damper Schedule</t>
  </si>
  <si>
    <t>23 09 23-02</t>
  </si>
  <si>
    <t>Hoistway Vent Damper Schedule</t>
  </si>
  <si>
    <t>23 09 23-03</t>
  </si>
  <si>
    <t>Steam to Water Heat Exchanger Schedule</t>
  </si>
  <si>
    <t>23 21 13-01</t>
  </si>
  <si>
    <t>Hydronic Piping</t>
  </si>
  <si>
    <t>Liquid to Liquid Heat Exchanger Schedule</t>
  </si>
  <si>
    <t>23 21 13-02</t>
  </si>
  <si>
    <t>Expansion Tank Schedule</t>
  </si>
  <si>
    <t>23 21 13-03</t>
  </si>
  <si>
    <t>Air Separator Schedule</t>
  </si>
  <si>
    <t>23 21 13-04</t>
  </si>
  <si>
    <t>Pump Schedule</t>
  </si>
  <si>
    <t>23 21 23-01</t>
  </si>
  <si>
    <t>Hydronic Pumps</t>
  </si>
  <si>
    <t>Steam Humidifier Schedule</t>
  </si>
  <si>
    <t>23 22 13-01</t>
  </si>
  <si>
    <t>Steam and Condensate Piping</t>
  </si>
  <si>
    <t>Steam Pressure Relief Valve Schedule</t>
  </si>
  <si>
    <t>23 22 13-02</t>
  </si>
  <si>
    <t>Clean Steam Generator Schedule</t>
  </si>
  <si>
    <t>23 22 13-03</t>
  </si>
  <si>
    <t>Steam Condensate Pump Schedule</t>
  </si>
  <si>
    <t>23 22 23-01</t>
  </si>
  <si>
    <t>Steam Condensate Pumps</t>
  </si>
  <si>
    <t>Water Filter Schedule (Side Stream)</t>
  </si>
  <si>
    <t>23 25 00-01</t>
  </si>
  <si>
    <t>HVAC Water Treatment</t>
  </si>
  <si>
    <t>23 25 00-02</t>
  </si>
  <si>
    <t>Intake/Exhaust Hood Schedule</t>
  </si>
  <si>
    <t>23 31 00-01</t>
  </si>
  <si>
    <t>HVAC Ducts and casings</t>
  </si>
  <si>
    <t>Sound Attenuating Device Schedule</t>
  </si>
  <si>
    <t>23 31 00-02</t>
  </si>
  <si>
    <t>Canopy Hood Schedule</t>
  </si>
  <si>
    <t>23 31 00-03</t>
  </si>
  <si>
    <t>Fan Schedule</t>
  </si>
  <si>
    <t>23 34 00-01</t>
  </si>
  <si>
    <t>HVAC Fans</t>
  </si>
  <si>
    <t>Air Terminal Unit Sizing Schedule</t>
  </si>
  <si>
    <t>23 36 00-01</t>
  </si>
  <si>
    <t>Air Terminal Units</t>
  </si>
  <si>
    <t>Single Duct Air Terminal Unit Schedule</t>
  </si>
  <si>
    <t>23 36 00-02</t>
  </si>
  <si>
    <t>Air Flow Control Valve Schedule</t>
  </si>
  <si>
    <t>23 36 00-03</t>
  </si>
  <si>
    <t>Air Device Schedule (Supply)</t>
  </si>
  <si>
    <t>Air Outlets and Inlets</t>
  </si>
  <si>
    <t>Air Device Schedule (Linear)</t>
  </si>
  <si>
    <t>Air Device Schedule (Return)</t>
  </si>
  <si>
    <t>23 37 00-02</t>
  </si>
  <si>
    <t>Room Air Balance Schedule</t>
  </si>
  <si>
    <t>23 37 00-03</t>
  </si>
  <si>
    <t>Air Filter Schedule</t>
  </si>
  <si>
    <t>23 40 00-01</t>
  </si>
  <si>
    <t>HVAC Air Cleaning Devices</t>
  </si>
  <si>
    <t>Hot Water Heating Boiler Schedule</t>
  </si>
  <si>
    <t>23 52 39-01</t>
  </si>
  <si>
    <t>Water Cooled Chiller Schedule</t>
  </si>
  <si>
    <t>23 64 00-01</t>
  </si>
  <si>
    <t>Packaged Water Chillers</t>
  </si>
  <si>
    <t>23 64 00-02</t>
  </si>
  <si>
    <t>23 64 00-03</t>
  </si>
  <si>
    <t>Air Cooled Condensing Unit Schedule (Air Conditioning Service)</t>
  </si>
  <si>
    <t>23 64 00-04</t>
  </si>
  <si>
    <t>Cooling Tower Schedule</t>
  </si>
  <si>
    <t>23 65 00-01</t>
  </si>
  <si>
    <t>Cooling Towers</t>
  </si>
  <si>
    <t>Heat Pipe Air to Air Exchanger Schedule</t>
  </si>
  <si>
    <t>23 72 00-01</t>
  </si>
  <si>
    <t>Air to Air Energy Recovery Equipment</t>
  </si>
  <si>
    <t>23 72 00-02</t>
  </si>
  <si>
    <t>Make-Up Air Heating and Ventilating Unit Schedule</t>
  </si>
  <si>
    <t>23 73 00-01</t>
  </si>
  <si>
    <t>Indoor Central Station Air Handling Units</t>
  </si>
  <si>
    <t>Air Handling Unit Schedule</t>
  </si>
  <si>
    <t>23 73 00-02</t>
  </si>
  <si>
    <t>Packaged Evaporative Cooler Schedule</t>
  </si>
  <si>
    <t>23 73 00-03</t>
  </si>
  <si>
    <t>Air Washer Schedule</t>
  </si>
  <si>
    <t>23 73 00-04</t>
  </si>
  <si>
    <t>23 81 00-01</t>
  </si>
  <si>
    <t>Decentralized Unitary HVAC Equipment</t>
  </si>
  <si>
    <t>23 81 00-02</t>
  </si>
  <si>
    <t>Water Source Heat Pump Schedule</t>
  </si>
  <si>
    <t>23 81 46-01</t>
  </si>
  <si>
    <t>Water Source Unitary Heat Pumps</t>
  </si>
  <si>
    <t>Hot Water Unit Heater Schedule</t>
  </si>
  <si>
    <t>23 82 00-01</t>
  </si>
  <si>
    <t>Convection Heating and Cooling Units</t>
  </si>
  <si>
    <t>Hot Water Finned Tube Radiation Schedule</t>
  </si>
  <si>
    <t>23 82 00-02</t>
  </si>
  <si>
    <t>Radiant Ceiling Panel Schedule (Electric)</t>
  </si>
  <si>
    <t>23 82 00-03</t>
  </si>
  <si>
    <t>Radiant Ceiling Panel Schedule (Hydronic)</t>
  </si>
  <si>
    <t>23 82 00-04</t>
  </si>
  <si>
    <t>Steam Unit Heater Schedule</t>
  </si>
  <si>
    <t>23 82 00-05</t>
  </si>
  <si>
    <t>Cooling Only Two Pipe Fan Coil Unit Schedule</t>
  </si>
  <si>
    <t>23 82 00-06</t>
  </si>
  <si>
    <t>Heating Only Two Pipe Fan Coil Unit Schedule</t>
  </si>
  <si>
    <t>23 82 00-07</t>
  </si>
  <si>
    <t>Four Pipe Fan Coil Unit Schedule</t>
  </si>
  <si>
    <t>23 82 00-08</t>
  </si>
  <si>
    <t>Electric Duct Mounted Heating Coil Schedule</t>
  </si>
  <si>
    <t>23 82 00-09</t>
  </si>
  <si>
    <t>Electric Unit Heater Schedule</t>
  </si>
  <si>
    <t>23 82 00-10</t>
  </si>
  <si>
    <t>Chilled Water Cooling Coil Schedule</t>
  </si>
  <si>
    <t>23 82 16-01</t>
  </si>
  <si>
    <t>Air Coils</t>
  </si>
  <si>
    <t>Hot Water Heating Coil Schedule</t>
  </si>
  <si>
    <t>23 82 16-02</t>
  </si>
  <si>
    <t>23 82 16-03</t>
  </si>
  <si>
    <t>23 82 16-04</t>
  </si>
  <si>
    <t>23 82 16-05</t>
  </si>
  <si>
    <r>
      <t xml:space="preserve">MAXIMUM SOUND POWER LEVEL (Re: 10 </t>
    </r>
    <r>
      <rPr>
        <vertAlign val="superscript"/>
        <sz val="12"/>
        <rFont val="Arial Narrow"/>
        <family val="2"/>
      </rPr>
      <t>-12</t>
    </r>
    <r>
      <rPr>
        <sz val="12"/>
        <rFont val="Arial Narrow"/>
        <family val="2"/>
      </rPr>
      <t xml:space="preserve"> WATTS) FOR BOX DISCHARGE AT MAXIMUM INLET DUCT STATIC</t>
    </r>
  </si>
  <si>
    <t>FOULING FACTOR</t>
  </si>
  <si>
    <t>410a</t>
  </si>
  <si>
    <t>OUTSIDE AIR FLOW</t>
  </si>
  <si>
    <t>410A</t>
  </si>
  <si>
    <t>1-ERC1</t>
  </si>
  <si>
    <t>1-ERC2</t>
  </si>
  <si>
    <t>WINTER CONDITION</t>
  </si>
  <si>
    <t>SATURATED SUCTION TEMP</t>
  </si>
  <si>
    <t>METRIC SOFT CONVERSION RULES</t>
  </si>
  <si>
    <t>mm</t>
  </si>
  <si>
    <t>INCH</t>
  </si>
  <si>
    <t>GAL.</t>
  </si>
  <si>
    <t>Liters</t>
  </si>
  <si>
    <t>L/s</t>
  </si>
  <si>
    <t>LPS</t>
  </si>
  <si>
    <t>PSI</t>
  </si>
  <si>
    <t>kPa</t>
  </si>
  <si>
    <t>FT H20</t>
  </si>
  <si>
    <t>IN W.G.</t>
  </si>
  <si>
    <t>WATTS</t>
  </si>
  <si>
    <t>TON</t>
  </si>
  <si>
    <t>KILOWATTS</t>
  </si>
  <si>
    <t>kg</t>
  </si>
  <si>
    <t>ENGLISH</t>
  </si>
  <si>
    <t>METRIC</t>
  </si>
  <si>
    <t>CONVERSION</t>
  </si>
  <si>
    <t>EQUATION</t>
  </si>
  <si>
    <t>TEMPERATURE,[⁰F TO ⁰C]</t>
  </si>
  <si>
    <t>DISTANCE, [FT TO mm]</t>
  </si>
  <si>
    <t>DISTANCE, [INCH TO mm]</t>
  </si>
  <si>
    <t>ROUND(A28*25,2-LEN(INT(A28*25)))</t>
  </si>
  <si>
    <t>ROUND(A29*.472,2-LEN(INT(A29*.472)))</t>
  </si>
  <si>
    <t>ROUND(A30*3.8,2-LEN(INT(A30*3.8)))</t>
  </si>
  <si>
    <t>FLOW, [GPM TO L/s]</t>
  </si>
  <si>
    <t>ROUND(A31*.06309,2-LEN(INT(A31*0.06309)))</t>
  </si>
  <si>
    <t>PRESSURE, [PSIG TO kPa]</t>
  </si>
  <si>
    <t>ROUND(A32*6.9,2-LEN(INT(A32*6.9)))</t>
  </si>
  <si>
    <t>PRESSURE, [IN W.G. TO Pa]</t>
  </si>
  <si>
    <t>ROUND(A33*250,2-LEN(INT(A33*250)))</t>
  </si>
  <si>
    <t>POWER, [BTUH TO WATTS]</t>
  </si>
  <si>
    <t>ROUND(A34*.293,2-LEN(INT(A34*.293)))</t>
  </si>
  <si>
    <t>POWER, [HP TO WATTS]</t>
  </si>
  <si>
    <t>ROUND(A35*746,2-LEN(INT(A35*746)))</t>
  </si>
  <si>
    <t>POWER, [HP TO KILOWATTS]</t>
  </si>
  <si>
    <t>ROUND(A36*.746,2-LEN(INT(A36*.746)))</t>
  </si>
  <si>
    <t>WEIGHT [LB TO kg]</t>
  </si>
  <si>
    <t>ROUND(A37*.454,2-LEN(INT(A373*.454)))</t>
  </si>
  <si>
    <t>ROUND(A38*.454,2-LEN(INT(A38*.454)))</t>
  </si>
  <si>
    <t>ROUND(A39*.2844,2-LEN(INT(A39*.2844)))</t>
  </si>
  <si>
    <t>PRESS, [FT H20 TO kPa]</t>
  </si>
  <si>
    <t>ROUND(A40*2.989,2-LEN(INT(A40*2.989)))</t>
  </si>
  <si>
    <t>DISTANCE, [FT TO M]</t>
  </si>
  <si>
    <t>ROUND(A41*.3,2-LEN(INT(A41*.3)))</t>
  </si>
  <si>
    <t>VOLUME, [Gal TO L]</t>
  </si>
  <si>
    <t>ROUND(A42*3.785,2-LEN(INT(A42*3.785)))</t>
  </si>
  <si>
    <t>ROUND(A43*.00508,2-LEN(INT(A43*.00508)))</t>
  </si>
  <si>
    <t>DIMENSIONS</t>
  </si>
  <si>
    <t>OUT</t>
  </si>
  <si>
    <t>TRAP TYPE</t>
  </si>
  <si>
    <t>OIL GRADE</t>
  </si>
  <si>
    <t>STEAM TRAP CAPACITY LBS/HR [kg/s]</t>
  </si>
  <si>
    <t>DIVISION 23</t>
  </si>
  <si>
    <t>23 09 11-01</t>
  </si>
  <si>
    <t>23 21 11-01</t>
  </si>
  <si>
    <t xml:space="preserve">Boiler Plant Piping Systems </t>
  </si>
  <si>
    <t>23 21 11-02</t>
  </si>
  <si>
    <t>23 50 11-01</t>
  </si>
  <si>
    <t>Boiler Plant Mechanical Equipment</t>
  </si>
  <si>
    <t>23 50 11-02</t>
  </si>
  <si>
    <t>23 50 11-03</t>
  </si>
  <si>
    <t>23 52 33-01</t>
  </si>
  <si>
    <t>Water Tube Boilers</t>
  </si>
  <si>
    <t>23 52 39-02</t>
  </si>
  <si>
    <t>Walk-in Coolers and Freezers</t>
  </si>
  <si>
    <t>Common Work HVAC</t>
  </si>
  <si>
    <t>Noise and Vibration Control</t>
  </si>
  <si>
    <t>Instrumentation and Control System for Boiler Plant</t>
  </si>
  <si>
    <t>3.  COORDINATE WITH UNIT COOLER SELECTION.</t>
  </si>
  <si>
    <t>2.  WATER-COOLED UNIT CANNOT USE POTABLE WATER TO WASTE.</t>
  </si>
  <si>
    <t>SP GR</t>
  </si>
  <si>
    <t>MIN % EFF</t>
  </si>
  <si>
    <t>1.  TRAP ONLY HANDLES CONDENSATE FROM PIPING AND MANIFOLD JACKET.</t>
  </si>
  <si>
    <t>3.  MAX HUMIDIFER LOAD CAN OCCUR IN THE COOLING SEASON, I.E., ARIZONA, NEVADA.</t>
  </si>
  <si>
    <t>4.  HUMIDIFIER PROVIDED STEAM FROM CLEAN STEAM GENERATOR.</t>
  </si>
  <si>
    <t>PRESS ENT VALVE</t>
  </si>
  <si>
    <t>PRESS ENT HEATER</t>
  </si>
  <si>
    <t>1.  SEE FLOOR PLAN FOR THROW PATTERN.</t>
  </si>
  <si>
    <t xml:space="preserve">2.  SEE DETAIL FOR DAMPER IN BRANCH DUCT SERVING EACH DIFFUSER. </t>
  </si>
  <si>
    <t>3.  PROVIDE SQUARE TO ROUND ADAPTER.</t>
  </si>
  <si>
    <t>1.  SEE DETAIL FOR DAMPER IN BRANCH DUCT SERVING EACH DIFFUSER.</t>
  </si>
  <si>
    <t>[ 600 x 127 ]</t>
  </si>
  <si>
    <t>[ 1219 x 76 ]</t>
  </si>
  <si>
    <t>[ 1219 x 127 ]</t>
  </si>
  <si>
    <t>[ 1219 x 102 ]</t>
  </si>
  <si>
    <t>[ 1219 x 178 ]</t>
  </si>
  <si>
    <t>[ 1219 x 229 ]</t>
  </si>
  <si>
    <t>[ 1219 x 152 ]</t>
  </si>
  <si>
    <t>[ 1219 x 279 ]</t>
  </si>
  <si>
    <t>[ 1219 x 330 ]</t>
  </si>
  <si>
    <t>[ 600 x 600 ]</t>
  </si>
  <si>
    <t>[ 254 x 254 ]</t>
  </si>
  <si>
    <t>[ 305 x 305 ]</t>
  </si>
  <si>
    <t>[ 406 x 406 ]</t>
  </si>
  <si>
    <t>[ 254 x 203 ]</t>
  </si>
  <si>
    <t>[ 508 x 203 ]</t>
  </si>
  <si>
    <t>[ 356 x 305 ]</t>
  </si>
  <si>
    <t>[ 508 x 305 ]</t>
  </si>
  <si>
    <t>[ 813 x 356 ]</t>
  </si>
  <si>
    <t>[ 305 x 203 ]</t>
  </si>
  <si>
    <t>[ 356 x 152 ]</t>
  </si>
  <si>
    <t>[ 406 x 203 ]</t>
  </si>
  <si>
    <t>[ 560 x 254 ]</t>
  </si>
  <si>
    <t>[ 965 x 356 ]</t>
  </si>
  <si>
    <t>[ 305 DIAM ]</t>
  </si>
  <si>
    <t>[ 203 x 203 ]</t>
  </si>
  <si>
    <t>[ 356 x 356 ]</t>
  </si>
  <si>
    <t>[ 203 x 152]</t>
  </si>
  <si>
    <t>[ 305 x 152 ]</t>
  </si>
  <si>
    <t>[ 457 x 152 ]</t>
  </si>
  <si>
    <t>[ 305 x 254 ]</t>
  </si>
  <si>
    <t>[ 457 x 254 ]</t>
  </si>
  <si>
    <t>[ 600 x 305 ]</t>
  </si>
  <si>
    <t>[ 762 x 305 ]</t>
  </si>
  <si>
    <t>[ 254 x 152 ]</t>
  </si>
  <si>
    <t>[ 305 x 102 ]</t>
  </si>
  <si>
    <t>[ 914 x 305 ]</t>
  </si>
  <si>
    <t>ROOM NO</t>
  </si>
  <si>
    <t>AIR HANDLING UNIT NO</t>
  </si>
  <si>
    <t>1-AF2</t>
  </si>
  <si>
    <t>[ 600 x 600 x 400 ]</t>
  </si>
  <si>
    <t>MANFG</t>
  </si>
  <si>
    <t>1.  SEE SPECIFICATIONS FOR OTHER APPLICABLE ENGINEERING REQUIREMENTS.</t>
  </si>
  <si>
    <t>2.  "MAX kW/TON" AND "MIN COP" SPECIFIED ARE AT DESIGN CONDITION INDICATED.</t>
  </si>
  <si>
    <t>2.  "MAX kW/TON" AND "MIN COP" SPECIFIED ARE NOT DESIGN CONDITIONS INDICATED.</t>
  </si>
  <si>
    <t>1.  FOR AREA SERVED, WHERE APPLICABLE, SHOW FUNCTIONAL AREA, SUCH AS SURGERY, KITCHEN, LABORATORIES, ETC.  OTHERWISE, SHOW FLOORS SERVED FOR TYPE OF SYSTEM.</t>
  </si>
  <si>
    <t>AIR FILTER MARK NO</t>
  </si>
  <si>
    <t xml:space="preserve">24 x 24 </t>
  </si>
  <si>
    <t xml:space="preserve">24 x 36 </t>
  </si>
  <si>
    <t xml:space="preserve">24 x 48 </t>
  </si>
  <si>
    <t>[ 610 x 610 ]</t>
  </si>
  <si>
    <t>[ 610 x 915 ]</t>
  </si>
  <si>
    <t>[ 610 x 1219 ]</t>
  </si>
  <si>
    <t>1.  CIRCULATING FLUID SHALL BE PROPYLENE GLYCOL, 50% CONCENTRATION.</t>
  </si>
  <si>
    <t>2.  PROVIDE A VA GRADE A PREFILTER AT EXHAUST COIL INLET.</t>
  </si>
  <si>
    <t>SUBMITTAL 1 TRACKING NO</t>
  </si>
  <si>
    <t>SUBMITTAL 2 TRACKING NO</t>
  </si>
  <si>
    <t>English Unit Quantity</t>
  </si>
  <si>
    <t>English Units</t>
  </si>
  <si>
    <t>Metric Unit Quantity</t>
  </si>
  <si>
    <t>Metric Units</t>
  </si>
  <si>
    <t>Equipment Schedules</t>
  </si>
  <si>
    <t>VA HVAC Design Manual for Hospitals, Clinical Additions, and Psychiatric Care</t>
  </si>
  <si>
    <t>INSTRUCTIONS FOR USE</t>
  </si>
  <si>
    <t>PRODUCED STEAM PRESS</t>
  </si>
  <si>
    <t>CAPACITY GPM [L/s]</t>
  </si>
  <si>
    <t>ENT</t>
  </si>
  <si>
    <t>LVG</t>
  </si>
  <si>
    <t>Step 1:</t>
  </si>
  <si>
    <t>Step 2:</t>
  </si>
  <si>
    <t>Step 3:</t>
  </si>
  <si>
    <t>Refer to Appendix 1-B.1 of the HVAC DM in the VA TIL (http://www,va.gov/facmgt/standard/dmnual/ dmmehosp_01.pdf) for an overview of the relationship between the HVAC DM, the Equipment Schedules and the CAFM process.</t>
  </si>
  <si>
    <t>Refer to Appendix 1-C.1.5 of the HVAC DM in the VA TIL  (http://www.va.gov/facmgt/standard/dmnual/dmmehosp_01.pdf) for the order of presentation for the schedules.</t>
  </si>
  <si>
    <t>Refer to the A/E Checklists in the VA TIL (http://www.va.gov/facmgt/standard/ae_checklist.asp) for a listing of the applicable sections of the TIL for additional information on the data to be entered in the schedules.</t>
  </si>
  <si>
    <t>Step 4:</t>
  </si>
  <si>
    <t>Step 5:</t>
  </si>
  <si>
    <t>Step 6:</t>
  </si>
  <si>
    <t>Step 7:</t>
  </si>
  <si>
    <t>Upon award of the construction contract, the contractor will complete the hidden columns in the schedules with the final submittal data and bills of material.</t>
  </si>
  <si>
    <t>2. THESE FORMULAS PROVIDED FOR INFORMATION PURPOSES ONLY.</t>
  </si>
  <si>
    <t>1. FOR ALL CONVERSIONS, ROUND TO 2 SIGNIFICANT FIGURES.</t>
  </si>
  <si>
    <t>Phase II - Architect/Engineer (A/E) forwards Excel schedules to the contractor</t>
  </si>
  <si>
    <t>Phase III - Construction Phase</t>
  </si>
  <si>
    <t>Phase IV - Closeout and Turnover to VA Medical Center</t>
  </si>
  <si>
    <t>Mark</t>
  </si>
  <si>
    <t>Model</t>
  </si>
  <si>
    <t>The examples included in the schedules are intended only to illustrate their use. Remove all examples from the schedules before submission.</t>
  </si>
  <si>
    <t>Complete all schedules that pertain to the specific project. If additional schedules are needed, the A/E shall prepare them using formats similar to those used for these schedules.</t>
  </si>
  <si>
    <t xml:space="preserve">(See the Column Guide for more information on the elements of the schedules.) </t>
  </si>
  <si>
    <t>Abbreviation</t>
  </si>
  <si>
    <t>Description</t>
  </si>
  <si>
    <t>A/E</t>
  </si>
  <si>
    <t>Architects and Engineers</t>
  </si>
  <si>
    <t>AF</t>
  </si>
  <si>
    <t>After-Filters</t>
  </si>
  <si>
    <t>AFCV</t>
  </si>
  <si>
    <t>Air Flow Control Valve</t>
  </si>
  <si>
    <t>AHU</t>
  </si>
  <si>
    <t>Brake Horse Power</t>
  </si>
  <si>
    <t>BMT</t>
  </si>
  <si>
    <t>Bone Marrow Transplant</t>
  </si>
  <si>
    <t>BSC</t>
  </si>
  <si>
    <t>Biological Safety Cabinets</t>
  </si>
  <si>
    <t>BTU</t>
  </si>
  <si>
    <t>CC</t>
  </si>
  <si>
    <t>Cooling Coil</t>
  </si>
  <si>
    <t>CD-1</t>
  </si>
  <si>
    <t>CD-2</t>
  </si>
  <si>
    <t>Cubic Feet Per Minute</t>
  </si>
  <si>
    <t>Chilled Water</t>
  </si>
  <si>
    <t xml:space="preserve">CT </t>
  </si>
  <si>
    <t>Cooling Tower</t>
  </si>
  <si>
    <t>Constant Volume</t>
  </si>
  <si>
    <t>DD-1</t>
  </si>
  <si>
    <t>Design Development (Submission1)</t>
  </si>
  <si>
    <t>DD-2</t>
  </si>
  <si>
    <t>Design Development (Submission2)</t>
  </si>
  <si>
    <t>DDC</t>
  </si>
  <si>
    <t>Direct Digital Controls</t>
  </si>
  <si>
    <t>DPA</t>
  </si>
  <si>
    <t>Differential Pressure Assembly</t>
  </si>
  <si>
    <t>DP</t>
  </si>
  <si>
    <t>DPS</t>
  </si>
  <si>
    <t>DX</t>
  </si>
  <si>
    <t>Direct-Expansion</t>
  </si>
  <si>
    <t>ECC</t>
  </si>
  <si>
    <t>Engineering Control Center</t>
  </si>
  <si>
    <t>Energy Efficiency Ratio</t>
  </si>
  <si>
    <t>ETO</t>
  </si>
  <si>
    <t>Ethylene Oxide</t>
  </si>
  <si>
    <t>FF</t>
  </si>
  <si>
    <t>FM</t>
  </si>
  <si>
    <t>Flowmeter</t>
  </si>
  <si>
    <t>Feet Per Minute</t>
  </si>
  <si>
    <t>FPS</t>
  </si>
  <si>
    <t>Feet Per Second</t>
  </si>
  <si>
    <t>Gallons Per Minute</t>
  </si>
  <si>
    <t xml:space="preserve">H </t>
  </si>
  <si>
    <t>Humidifier</t>
  </si>
  <si>
    <t>Housekeeping Aide’s Closet</t>
  </si>
  <si>
    <t>HW</t>
  </si>
  <si>
    <t>Hot Water</t>
  </si>
  <si>
    <t>Intensive Care Unit</t>
  </si>
  <si>
    <t>MERV</t>
  </si>
  <si>
    <t>MRI</t>
  </si>
  <si>
    <t>Magnetic Resonance Imaging</t>
  </si>
  <si>
    <t>OA</t>
  </si>
  <si>
    <t>Outside Air</t>
  </si>
  <si>
    <t>P</t>
  </si>
  <si>
    <t>Pump</t>
  </si>
  <si>
    <t>PF</t>
  </si>
  <si>
    <t>Pre-Filter</t>
  </si>
  <si>
    <t>PHC</t>
  </si>
  <si>
    <t>Preheat Coil</t>
  </si>
  <si>
    <t>PSS</t>
  </si>
  <si>
    <t>Primary Secondary System</t>
  </si>
  <si>
    <t>RA</t>
  </si>
  <si>
    <t>Return Air</t>
  </si>
  <si>
    <t>RAF</t>
  </si>
  <si>
    <t>RDS</t>
  </si>
  <si>
    <t>Room Data Sheets</t>
  </si>
  <si>
    <t>RF</t>
  </si>
  <si>
    <t>Radio-Frequency</t>
  </si>
  <si>
    <t>SCI</t>
  </si>
  <si>
    <t>Spinal Code Injury</t>
  </si>
  <si>
    <t>SA</t>
  </si>
  <si>
    <t>Supply Air</t>
  </si>
  <si>
    <t>SD</t>
  </si>
  <si>
    <t>Smoke Detector</t>
  </si>
  <si>
    <t>SD-1</t>
  </si>
  <si>
    <t>SD-2</t>
  </si>
  <si>
    <t>SP</t>
  </si>
  <si>
    <t>Static Pressure</t>
  </si>
  <si>
    <t>SPD</t>
  </si>
  <si>
    <t>Supply Process and Distribution</t>
  </si>
  <si>
    <t>Variable Air Volume</t>
  </si>
  <si>
    <t>VHA</t>
  </si>
  <si>
    <t>Veterans Health Administration</t>
  </si>
  <si>
    <t>VPS</t>
  </si>
  <si>
    <t>Variable Primary System</t>
  </si>
  <si>
    <t>VSD</t>
  </si>
  <si>
    <t>Variable Speed Drive</t>
  </si>
  <si>
    <t>Water Gage</t>
  </si>
  <si>
    <r>
      <rPr>
        <b/>
        <sz val="14"/>
        <color indexed="8"/>
        <rFont val="Arial"/>
        <family val="2"/>
      </rPr>
      <t xml:space="preserve">NOTE: </t>
    </r>
    <r>
      <rPr>
        <sz val="14"/>
        <color indexed="8"/>
        <rFont val="Arial"/>
        <family val="2"/>
      </rPr>
      <t xml:space="preserve">It is a project requirement to use only these Equipment Schedules, and to use them as is. </t>
    </r>
  </si>
  <si>
    <r>
      <t>IMPORTANT:</t>
    </r>
    <r>
      <rPr>
        <sz val="14"/>
        <color indexed="8"/>
        <rFont val="Arial"/>
        <family val="2"/>
      </rPr>
      <t xml:space="preserve"> Do </t>
    </r>
    <r>
      <rPr>
        <i/>
        <sz val="14"/>
        <color indexed="8"/>
        <rFont val="Arial"/>
        <family val="2"/>
      </rPr>
      <t>not</t>
    </r>
    <r>
      <rPr>
        <sz val="14"/>
        <color indexed="8"/>
        <rFont val="Arial"/>
        <family val="2"/>
      </rPr>
      <t xml:space="preserve"> include specific manufacturer or model data on any of the schedules submitted to the contractor.</t>
    </r>
  </si>
  <si>
    <r>
      <rPr>
        <b/>
        <sz val="14"/>
        <color indexed="8"/>
        <rFont val="Arial"/>
        <family val="2"/>
      </rPr>
      <t>Printing the Workbook:</t>
    </r>
    <r>
      <rPr>
        <sz val="14"/>
        <color indexed="8"/>
        <rFont val="Arial"/>
        <family val="2"/>
      </rPr>
      <t xml:space="preserve"> To print the entire workbook, select "All" for the print range and choose a printer that has both Tabloid (11" x 17") and Letter (8.5" x 11") paper. The schedules will print on the paper size designated for each them.</t>
    </r>
  </si>
  <si>
    <t>Step 8:</t>
  </si>
  <si>
    <t>Guide to Columns in the Equipment Schedules</t>
  </si>
  <si>
    <t>Column</t>
  </si>
  <si>
    <t>Location</t>
  </si>
  <si>
    <t>This is the identifier for the room in which the equipment is located.</t>
  </si>
  <si>
    <t>System/Service</t>
  </si>
  <si>
    <t>This is the system of which the equipment is a part or that it serves.</t>
  </si>
  <si>
    <t>Technical Data</t>
  </si>
  <si>
    <t>The remaining columns contain technical equipment attributes and are self-explanatory.</t>
  </si>
  <si>
    <t>Yellow Columns</t>
  </si>
  <si>
    <t>Submittal Track</t>
  </si>
  <si>
    <t>The number assigned to each equipment submittal.</t>
  </si>
  <si>
    <t>Manufacturer</t>
  </si>
  <si>
    <t>Serial Number</t>
  </si>
  <si>
    <t>Commissioning Report No</t>
  </si>
  <si>
    <t>The number assigned to the commissioning report that describes the specific equipment.</t>
  </si>
  <si>
    <t>Test and Balance</t>
  </si>
  <si>
    <t>The number assigned to the T&amp;B report describing the specific equipment.</t>
  </si>
  <si>
    <t>O&amp;M Tab No</t>
  </si>
  <si>
    <t>The tab in the O&amp;M Manual which covers maintenance for the specific equipment.</t>
  </si>
  <si>
    <t>General Data</t>
  </si>
  <si>
    <t>The remaining yellow columns are self-explanatory.</t>
  </si>
  <si>
    <r>
      <rPr>
        <b/>
        <sz val="12"/>
        <color indexed="8"/>
        <rFont val="Arial"/>
        <family val="2"/>
      </rPr>
      <t>Note:</t>
    </r>
    <r>
      <rPr>
        <sz val="12"/>
        <color indexed="8"/>
        <rFont val="Arial"/>
        <family val="2"/>
      </rPr>
      <t xml:space="preserve"> Refer to Equipment Schedule SS233400-01 as an example of the use of these columns.</t>
    </r>
  </si>
  <si>
    <t>Solid Separator Schedule (Side Stream)</t>
  </si>
  <si>
    <t>Download the Excel VA HVAC Design Manual Equipment Schedules workbook from the VA TIL: http://www.va.gov/facmgt/standard/details.asp.</t>
  </si>
  <si>
    <t>The SI units are autocalculated when the IP units are entered. If you require additional rows on a schedule, copy the formulae for the SI calculations from the existing rows.</t>
  </si>
  <si>
    <t>Once contract awarded, unhide the yellow columns.</t>
  </si>
  <si>
    <t>Open the Equipment Schedules workbook, review the index, and delete any schedules you don't need. (To delete a schedule from the Excel workbook, right-click its tab at the bottom and select delete.)</t>
  </si>
  <si>
    <t>Insert the completed schedules into the CAD drawings as follows. If you paste the cells from each schedule as a "Microsoft Excel Worksheet" and save the Excel schedule spreadsheet and AutoCAD drawing to your local drive, any time the Excel spreadsheet is updated, the AutoCAD drawing will be updated automatically.</t>
  </si>
  <si>
    <t>The schedules contain both Notes and Designer Notes. Before submission, erase the Designer Notes (highlighted in yellow) from the sheets which are only intended to guide the A/E. Hide the yellow columns for later use by contractor/vendor, and finally, the VA Medical Center.</t>
  </si>
  <si>
    <t>Throughout the course of construction, the Equipimeent Schedules shall be maintained by the contractor.</t>
  </si>
  <si>
    <t>OIL VISCOSITY RANGE (SSU)</t>
  </si>
  <si>
    <t xml:space="preserve">FLUID TEMP  </t>
  </si>
  <si>
    <t>LINE PRESSURE</t>
  </si>
  <si>
    <t>ACCURATE FLOW RANGE</t>
  </si>
  <si>
    <t>MIN ACCURACY [%]</t>
  </si>
  <si>
    <r>
      <t>[</t>
    </r>
    <r>
      <rPr>
        <sz val="12"/>
        <rFont val="Symbol"/>
        <family val="1"/>
        <charset val="2"/>
      </rPr>
      <t>°</t>
    </r>
    <r>
      <rPr>
        <sz val="12"/>
        <rFont val="Arial Narrow"/>
        <family val="2"/>
      </rPr>
      <t>C]</t>
    </r>
  </si>
  <si>
    <t xml:space="preserve"> PSIG</t>
  </si>
  <si>
    <t>MIN ACCURACY (%)</t>
  </si>
  <si>
    <t>LINE PRESSSURE</t>
  </si>
  <si>
    <t>CFH</t>
  </si>
  <si>
    <r>
      <t xml:space="preserve">WATER TEMP </t>
    </r>
    <r>
      <rPr>
        <sz val="12"/>
        <rFont val="Arial Narrow"/>
        <family val="2"/>
      </rPr>
      <t/>
    </r>
  </si>
  <si>
    <t>MAX INLET PRESS</t>
  </si>
  <si>
    <t>MIN INLET PRESS</t>
  </si>
  <si>
    <t>MAX LEAKAGE AT SHUTOFF</t>
  </si>
  <si>
    <t>1.  MUST BE LESS THAN OR EQUAL TO SAFETY VALVE CAPACITY.</t>
  </si>
  <si>
    <t>REQUIRED CAPACITY</t>
  </si>
  <si>
    <t>MAX FLOW WIDE OPEN VALVE</t>
  </si>
  <si>
    <t>PRESSURE</t>
  </si>
  <si>
    <t>MIN DIFF PRESS</t>
  </si>
  <si>
    <t>CAPACITY AT MIN DIFF PRESS</t>
  </si>
  <si>
    <t>TRAP SIZE</t>
  </si>
  <si>
    <t xml:space="preserve"> [°C]</t>
  </si>
  <si>
    <t>DISCHARGE PRESS</t>
  </si>
  <si>
    <t>OIL TEMP</t>
  </si>
  <si>
    <t>VISCOSITY RANGE (SSU)</t>
  </si>
  <si>
    <t>IN HG</t>
  </si>
  <si>
    <t>SUCTION LIFT</t>
  </si>
  <si>
    <t># COND. FAN</t>
  </si>
  <si>
    <t>2.  FINAL DRAWING SIZE = 16 IN. WIDE</t>
  </si>
  <si>
    <t>4.  FINAL DRAWING SIZE = 14 IN. WIDE</t>
  </si>
  <si>
    <t>1.  FOR ARRANGEMENT, INDICATE NUMBER WIDE x NUMBER HIGH.  EXAMPLE: 3 WIDE x 2 HIGH.</t>
  </si>
  <si>
    <t>2.  SPECIFY HOUSING TYPE AS "SIDE SERVICE" OR "HOLDING FRAME."  IT IS PERMISSIBLE TO SPECIFY FRONT OR BACK ACCESS IF SPACE DOES NOT ALLOW SIDE ACCESS.</t>
  </si>
  <si>
    <t>3.  SCHEDULE HEPA FILTERS AS BAG-IN/BAG-OUT TYPE.  SEE SPECIFICATIONS SECTION 23 40 00, AIR FILTERS.</t>
  </si>
  <si>
    <t>4.  CALCULATE THE FAN STATIC PRESSURE BASED ON THE CHANGEOVER OR REPLACEMENT DROP VALUE.</t>
  </si>
  <si>
    <t>5.  VERIFY INITIAL, FINAL, AND CHANGEOVER STATIC PRESSURE DROPS.</t>
  </si>
  <si>
    <t>6.  UNLESS OTHERWISE INDICATED, ALL FILTERS SHALL BE 24" x 24" SIZE.</t>
  </si>
  <si>
    <t>7.  FINAL DRAWING SIZE = 16 IN.  WIDE</t>
  </si>
  <si>
    <t>UNIT POWER CONNECTION</t>
  </si>
  <si>
    <t>OUTDOOR UNIT FAN</t>
  </si>
  <si>
    <r>
      <t xml:space="preserve">BUILDING </t>
    </r>
    <r>
      <rPr>
        <sz val="18"/>
        <rFont val="Symbol"/>
        <family val="1"/>
        <charset val="2"/>
      </rPr>
      <t>·</t>
    </r>
    <r>
      <rPr>
        <sz val="10.8"/>
        <rFont val="Arial Narrow"/>
        <family val="2"/>
      </rPr>
      <t xml:space="preserve"> </t>
    </r>
    <r>
      <rPr>
        <sz val="18"/>
        <rFont val="Arial Narrow"/>
        <family val="2"/>
      </rPr>
      <t>STEAM TRAP SCHEDULE</t>
    </r>
  </si>
  <si>
    <r>
      <t xml:space="preserve">BUILDING </t>
    </r>
    <r>
      <rPr>
        <sz val="18"/>
        <rFont val="Symbol"/>
        <family val="1"/>
        <charset val="2"/>
      </rPr>
      <t>·</t>
    </r>
    <r>
      <rPr>
        <sz val="10.8"/>
        <rFont val="Arial Narrow"/>
        <family val="2"/>
      </rPr>
      <t xml:space="preserve"> </t>
    </r>
    <r>
      <rPr>
        <sz val="18"/>
        <rFont val="Arial Narrow"/>
        <family val="2"/>
      </rPr>
      <t>STEAM PRESSURE REDUCING VALVE SCHEDULE</t>
    </r>
  </si>
  <si>
    <t xml:space="preserve">SPLIT SYSTEM AIR CONDITIONER HEAT PUMP SCHEDULE </t>
  </si>
  <si>
    <t xml:space="preserve">SPLIT SYSTEM AIR CONDITIONER GAS/ELECTRIC SCHEDULE </t>
  </si>
  <si>
    <t>STEAM HEATING COIL SCHEDULE</t>
  </si>
  <si>
    <t>Building · Steam Pressure Reducing Valve Schedule</t>
  </si>
  <si>
    <t>Building · Steam Trap Schedule</t>
  </si>
  <si>
    <t>23 22 13-05</t>
  </si>
  <si>
    <t>23 22 13-04</t>
  </si>
  <si>
    <t xml:space="preserve">Split System Air Conditioner Gas/Electric Schedule </t>
  </si>
  <si>
    <t xml:space="preserve">Split System Air Conditioner Heat Pump Schedule </t>
  </si>
  <si>
    <t>Steam Heating Coil Schedule</t>
  </si>
  <si>
    <t>Schedule</t>
  </si>
  <si>
    <t>Date Updated</t>
  </si>
  <si>
    <t>UPDATED: 12/1/2017</t>
  </si>
  <si>
    <t>DIFF PRESS AT MAX FLOW</t>
  </si>
  <si>
    <t>VALVE SIZE       INCHES [MM]</t>
  </si>
  <si>
    <t>MAXIMUM FLOW</t>
  </si>
  <si>
    <t>DESIGN FLOW</t>
  </si>
  <si>
    <t>MINIIMUM FLOW</t>
  </si>
  <si>
    <t>FAILSAFE POSITION</t>
  </si>
  <si>
    <t>VALVE SIZE       [MM] INCHES</t>
  </si>
  <si>
    <t>SIZE [MM] INCHES</t>
  </si>
  <si>
    <t>Cv</t>
  </si>
  <si>
    <t>SIZE [MM]</t>
  </si>
  <si>
    <t>SIZE[IN]</t>
  </si>
  <si>
    <t>OPERATING PRESSURE PSIG</t>
  </si>
  <si>
    <t>MAKE-UP WATER FILL SIZE</t>
  </si>
  <si>
    <t>%RH</t>
  </si>
  <si>
    <t>1. PROVIDE NON-RESETTABLE HOUR METERS TO LOG RUN TIME OF EACH PUMP.</t>
  </si>
  <si>
    <t>1. FINAL DRAWING = 12 IN. WIDE</t>
  </si>
  <si>
    <t xml:space="preserve">2. FOR DUPLEX PUMP, STATE IF REDUNDANT (ONLY ONE PUMP RUNS) OR IF PUMPS ARE STAGED AND THEN ALLOWED TO RUN AT THE SAME TIME TO MEET LOADS.
</t>
  </si>
  <si>
    <t>PRESSURE POWERED CONDENSATE PUMP SCHEDULE</t>
  </si>
  <si>
    <t>FILLING HEAD [MM] INCHES</t>
  </si>
  <si>
    <t>MOTIVE STEAM PRESSURE</t>
  </si>
  <si>
    <t>CONDENSATE FLOW</t>
  </si>
  <si>
    <t>PACKAGED PRE-PIPED</t>
  </si>
  <si>
    <t>305 [12]</t>
  </si>
  <si>
    <t>FOR PARALLEL PUMPS, PUMPS ARE [100%/100%] [50%/50%] [   ] REDUNDANT.</t>
  </si>
  <si>
    <t>STEAM CONTROL VALVE</t>
  </si>
  <si>
    <t>ALARM SYSTEM OR LEAK DETECTION</t>
  </si>
  <si>
    <t>1.  THE CONSTRUCTION SHALL BE PER SPECIFICATIONS</t>
  </si>
  <si>
    <t>TANK CONSTRUCTION SHALL BE PER SPECIFICAITONS: ASME CODE FOR 40 PSIG [276 kPa] MINIMUM WORKING PRESSURE.</t>
  </si>
  <si>
    <t>TANK CONSTRUCTION SHALL BE PER SPECIFICATIONS : ASME CODE FOR 40 PSIG [276 kPa] MINIMUM WORKING PRESSURE.</t>
  </si>
  <si>
    <t>DESIGN WATER TEMPERATURES DEG F</t>
  </si>
  <si>
    <t>3.  MINIMUM ALOWABLE FLUE GAS TEMPERATURE AFTER THE ECONOMIZER SHALL BE ____.</t>
  </si>
  <si>
    <t>DESIGN OPERATING PRESSURE PSIG</t>
  </si>
  <si>
    <t>MAXIMUM INLET AIR TEMPERATURE</t>
  </si>
  <si>
    <t>MAXIMUM AMBIENT AIR TEMPERATURE</t>
  </si>
  <si>
    <t>MAXIMUM OPERATING PRESSURE, PSIG</t>
  </si>
  <si>
    <t>HEAT TRANSFER CAPACITY MBH</t>
  </si>
  <si>
    <t>2.  MANUFACTURER TO COORDINATE WITH CONDENSATE STORAGE TANK MANUFACTURER ON FLANGE CONNECTION SIZES, POSITION AT THE TANK, MINIMUM INTERIOR CLEARANCES, AND SUPPORTS AND BRACKETS INSIDE THE TANK, IF REQUIRED</t>
  </si>
  <si>
    <t>3.  OUTSIDE TUBE INLET TEMPERATURE BASED ON 80 ˚F [27 ˚C] EWT.</t>
  </si>
  <si>
    <r>
      <t>1.  PACKAGED-TYPE TANK PUMP</t>
    </r>
    <r>
      <rPr>
        <sz val="11"/>
        <color indexed="10"/>
        <rFont val="Arial"/>
        <family val="2"/>
      </rPr>
      <t xml:space="preserve"> [</t>
    </r>
    <r>
      <rPr>
        <sz val="11"/>
        <rFont val="Arial"/>
        <family val="2"/>
      </rPr>
      <t>AND AGITATOR</t>
    </r>
    <r>
      <rPr>
        <sz val="11"/>
        <color indexed="10"/>
        <rFont val="Arial"/>
        <family val="2"/>
      </rPr>
      <t>]</t>
    </r>
    <r>
      <rPr>
        <sz val="11"/>
        <rFont val="Arial"/>
        <family val="2"/>
      </rPr>
      <t xml:space="preserve"> ASSEMBLY.</t>
    </r>
  </si>
  <si>
    <r>
      <t xml:space="preserve">2.  </t>
    </r>
    <r>
      <rPr>
        <sz val="11"/>
        <color indexed="10"/>
        <rFont val="Arial"/>
        <family val="2"/>
      </rPr>
      <t>METERING</t>
    </r>
    <r>
      <rPr>
        <sz val="11"/>
        <rFont val="Arial"/>
        <family val="2"/>
      </rPr>
      <t xml:space="preserve"> PUMP CAPACITY SHALL BE 0-2 GPM [0-7.6 L/HR] ADJUSTABLE.</t>
    </r>
  </si>
  <si>
    <r>
      <t xml:space="preserve">3.  PUMP DISCHARGE PRESSURE SHALL BE </t>
    </r>
    <r>
      <rPr>
        <sz val="11"/>
        <color indexed="10"/>
        <rFont val="Arial"/>
        <family val="2"/>
      </rPr>
      <t>MINIMUM</t>
    </r>
    <r>
      <rPr>
        <sz val="11"/>
        <rFont val="Arial"/>
        <family val="2"/>
      </rPr>
      <t xml:space="preserve"> 110-150 PSIG [758-1034 kPa] </t>
    </r>
    <r>
      <rPr>
        <sz val="11"/>
        <color indexed="10"/>
        <rFont val="Arial"/>
        <family val="2"/>
      </rPr>
      <t xml:space="preserve">AND AS REQUIRED TO OVERCOME  THE PRESSURE DROPS INDICATED IN THE SPECIFICAIIONS. </t>
    </r>
  </si>
  <si>
    <r>
      <t xml:space="preserve">4. THE PUMP MOTOR SHALL BE </t>
    </r>
    <r>
      <rPr>
        <sz val="11"/>
        <color indexed="10"/>
        <rFont val="Arial"/>
        <family val="2"/>
      </rPr>
      <t>MINIMUM</t>
    </r>
    <r>
      <rPr>
        <sz val="11"/>
        <rFont val="Arial"/>
        <family val="2"/>
      </rPr>
      <t xml:space="preserve"> .33 HP [248 W], 120 VOLTS, AND 1 PHASE .</t>
    </r>
  </si>
  <si>
    <r>
      <t>5.</t>
    </r>
    <r>
      <rPr>
        <sz val="11"/>
        <color indexed="10"/>
        <rFont val="Arial"/>
        <family val="2"/>
      </rPr>
      <t xml:space="preserve"> IF REQUIRED</t>
    </r>
    <r>
      <rPr>
        <sz val="11"/>
        <rFont val="Arial"/>
        <family val="2"/>
      </rPr>
      <t>, THE AGITATOR MOTOR SHALL BE .33 HP [248 W], 120 VOLTS, AND 1 PHASE.</t>
    </r>
  </si>
  <si>
    <t>8.  REFER TO SPECIFCATION SECTION 23 50 11 FOR ADDITIONAL INFORMATION.</t>
  </si>
  <si>
    <t>3.  IF WATER FLOW RATE THROUGH THE BOILER IS INTENDED TO VARY WITH LOAD CONDITIONS, PROVIDE A MEANS TO VERIFY THAT THE MANUFACTURER'S MINIMUM FLOW RATE IS MAINTAINED.</t>
  </si>
  <si>
    <t xml:space="preserve">2.  FOR TYPE, ENTER "CONDENSING" OR "NON-CONDENSING" AND IDENTIFY HEAT EXCHANGER TYPE. </t>
  </si>
  <si>
    <t>1.  FINAL DRAWING SIZE = 26 IN.  WIDE</t>
  </si>
  <si>
    <t>3.  ALTITUDE IS _____FT [ M] ABOVE SEA LEVEL.</t>
  </si>
  <si>
    <t>2.  DESIGN PRESSURE IS 150 PSIG [1034 kPa] MINIMUM.</t>
  </si>
  <si>
    <t>1.  MINIMUM EFFICIENCY AT FULL LOAD FOR NON-CONDENSING BOILERS IS ________ PERCENT AND FOR CONDENSING BOILERS IS ________ PERCENT.</t>
  </si>
  <si>
    <t>[kPA]</t>
  </si>
  <si>
    <t>[LPM]</t>
  </si>
  <si>
    <t>[DEG C]</t>
  </si>
  <si>
    <t>DEG F</t>
  </si>
  <si>
    <t>BTU/HR</t>
  </si>
  <si>
    <t>WATER PRESSURE DROP AT RATED FLOW</t>
  </si>
  <si>
    <t>WATER FLOW RATE</t>
  </si>
  <si>
    <t>MAX OUTPUT CAPACITY</t>
  </si>
  <si>
    <t>LOW PRESSURE HOT WATER BOILER, PACKAGED TYPE, FACTORY ASSEMBLED</t>
  </si>
  <si>
    <t>4.  FOR STEAM NOZZLE FORCES AND MOMENTS, SEE DRAWING # _________.</t>
  </si>
  <si>
    <t>5.  ALTITUDE IS _____FT [ M] ABOVE SEA LEVEL.</t>
  </si>
  <si>
    <t>6.  THERE SHALL BE 5 PSIG [35 kPa] BETWEEN VALVES.</t>
  </si>
  <si>
    <t>2.  ENTER BOILER TYPE AS "D-TYPE" OR "FLEXIBLE WATER TUBE.</t>
  </si>
  <si>
    <t>Boiler Plant · Natural Gas Flowmeter Schedule 23 09 11-01</t>
  </si>
  <si>
    <t>Boiler Plant · Oil Flowmeter Schedule 23 09 11-02</t>
  </si>
  <si>
    <t>Boiler Plant · Water Flowmeter Schedule 23 09 11-03</t>
  </si>
  <si>
    <t>Steam Unit Heater Schedule 23 82 00-05</t>
  </si>
  <si>
    <t>Steam Heating Coil Schedule 23 82 16-03</t>
  </si>
  <si>
    <t>23 09 11</t>
  </si>
  <si>
    <t>23 21 11</t>
  </si>
  <si>
    <t>23 21 13</t>
  </si>
  <si>
    <t>23 22 13</t>
  </si>
  <si>
    <t>23 22 23</t>
  </si>
  <si>
    <t>23 50 11</t>
  </si>
  <si>
    <t>23 52 25</t>
  </si>
  <si>
    <t>23 52 33</t>
  </si>
  <si>
    <t>23 52 39</t>
  </si>
  <si>
    <t>23 82 00</t>
  </si>
  <si>
    <t>23 82 16</t>
  </si>
  <si>
    <t>Schedule Group</t>
  </si>
  <si>
    <t>Boiler Plant · Water Flow Control Valve Schedule 23 21 11-01</t>
  </si>
  <si>
    <t>Boiler Plant · Blowoff Tank Water Outlet Temperature Control Valve Schedule 23 21 11-02</t>
  </si>
  <si>
    <t>Boiler Plant · Steam Pressure Reducing Valve Schedule 23 21 11-03</t>
  </si>
  <si>
    <t>Boiler Plant · Steam Trap Schedule 23 21 11-04</t>
  </si>
  <si>
    <t>Steam to Water Heat Exchanger Schedule 23 21 13-01</t>
  </si>
  <si>
    <t>Liquid to Liquid Heat Exchanger Schedule 23 21 13-02</t>
  </si>
  <si>
    <t>Expansion Tank Schedule 23 21 13-03</t>
  </si>
  <si>
    <t>Air Separator Schedule 23 21 13-04</t>
  </si>
  <si>
    <t>Boiler Plant · Water Tube Steam Boiler Schedule, Packaged Type, Shop Assembled 23 52 33-01 Water Tube Boilers</t>
  </si>
  <si>
    <t>Boiler Plant · Fire Tube Steam Boiler Schedule, Packaged Type, Shop Assembled 23 52 39-01</t>
  </si>
  <si>
    <t>Hot Water Heating Boiler Schedule 23 52 39-02</t>
  </si>
  <si>
    <t>Steam Humidifier Schedule 23 22 13-01</t>
  </si>
  <si>
    <t>Steam Pressure Relief Valve Schedule 23 22 13-02</t>
  </si>
  <si>
    <t>Building · Steam Pressure Reducing Valve Schedule 23 22 13-03</t>
  </si>
  <si>
    <t>Building · Steam Trap Schedule 23 22 13-04</t>
  </si>
  <si>
    <t>Clean Steam Generator Schedule 23 22 13-05</t>
  </si>
  <si>
    <t>Steam Condensate Pump Schedule 23 22 23-01 Steam Condensate Pumps</t>
  </si>
  <si>
    <t>Pressure Powered Condensate Pump Schedule 23 22 23-01</t>
  </si>
  <si>
    <t>Boiler Plant · Pump Schedule 23 50 11-01</t>
  </si>
  <si>
    <t>Boiler Plant · Fuel Oil Pump Schedule 23 50 11-02</t>
  </si>
  <si>
    <t>Boiler Plant · Fuel Oil Heater Schedule 23 50 11-03</t>
  </si>
  <si>
    <t>Boiler Plant · Fuel Oil Tanks (Burner Fuel) Schedule 23 50 11-04</t>
  </si>
  <si>
    <t>Boiler Plant · Condensate Storage Tank Schedule 23 50 11-05</t>
  </si>
  <si>
    <t>Boiler Plant · Blowoff Tank Schedule 23 50 11-06</t>
  </si>
  <si>
    <t>Boiler Plant · Economizer Schedule, Flue Gas/Feedwater Heat Exchangers 23 50 11-07</t>
  </si>
  <si>
    <t>Boiler Plant · Air Compressor Schedule 23 50 11-08</t>
  </si>
  <si>
    <t>Boiler Plant · Refrigerated Air Dryer Schedule 23 50 11-09</t>
  </si>
  <si>
    <t>Boiler Plant · Steam Vent Silencer Schedule 23 50 11-10</t>
  </si>
  <si>
    <t>Boiler Plant · Continuous Blowdown Heat Exchanger Schedule 23 50 11-11</t>
  </si>
  <si>
    <t>Boiler Plant · Chemical Feed Systems, Pump Type Schedule 23 50 11-12</t>
  </si>
  <si>
    <t>Boiler Plant · Emergency Gas Shut-off Valves Schedule 23 50 11-13</t>
  </si>
  <si>
    <r>
      <t xml:space="preserve">Boiler Plant · Low Pressure Hot Water Boiler, Packaged Type, Factory Assembled 23 52 25-01  </t>
    </r>
    <r>
      <rPr>
        <b/>
        <u/>
        <sz val="10"/>
        <rFont val="Arial"/>
        <family val="2"/>
      </rPr>
      <t>NEW SCHEDULE</t>
    </r>
  </si>
  <si>
    <t>Listing of Revisions to Specific HVAC Schedules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</si>
</sst>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 &quot;]&quot;;&quot;[&quot;\ \-?\ &quot;]&quot;"/>
    <numFmt numFmtId="165" formatCode="&quot;[&quot;\ 0.##\ &quot;]&quot;;&quot;[&quot;\ \-0.##\ &quot;]&quot;"/>
    <numFmt numFmtId="166" formatCode="&quot;[&quot;\ ?.?\ &quot;]&quot;;&quot;[&quot;\ \-?.?\ &quot;]&quot;"/>
    <numFmt numFmtId="167" formatCode="0.000"/>
    <numFmt numFmtId="168" formatCode="0.0"/>
    <numFmt numFmtId="169" formatCode="0.0000"/>
    <numFmt numFmtId="170" formatCode="0.00000"/>
  </numFmts>
  <fonts count="52" x14ac:knownFonts="1">
    <font>
      <sz val="10"/>
      <name val="Arial"/>
    </font>
    <font>
      <sz val="18"/>
      <name val="Arial Narrow"/>
      <family val="2"/>
    </font>
    <font>
      <sz val="12"/>
      <name val="Arial Narrow"/>
      <family val="2"/>
    </font>
    <font>
      <sz val="12"/>
      <name val="Arial"/>
      <family val="2"/>
    </font>
    <font>
      <b/>
      <sz val="12"/>
      <name val="Arial Narrow"/>
      <family val="2"/>
    </font>
    <font>
      <sz val="10"/>
      <name val="Arial Narrow"/>
      <family val="2"/>
    </font>
    <font>
      <vertAlign val="superscript"/>
      <sz val="12"/>
      <name val="Arial Narrow"/>
      <family val="2"/>
    </font>
    <font>
      <sz val="12"/>
      <name val="Arial"/>
      <family val="2"/>
    </font>
    <font>
      <sz val="10"/>
      <name val="Arial"/>
      <family val="2"/>
    </font>
    <font>
      <b/>
      <sz val="10"/>
      <name val="Arial Narrow"/>
      <family val="2"/>
    </font>
    <font>
      <sz val="10"/>
      <name val="Calibri"/>
      <family val="2"/>
    </font>
    <font>
      <b/>
      <sz val="10"/>
      <name val="Arial"/>
      <family val="2"/>
    </font>
    <font>
      <b/>
      <sz val="12"/>
      <name val="Arial"/>
      <family val="2"/>
    </font>
    <font>
      <sz val="12"/>
      <name val="Symbol"/>
      <family val="1"/>
      <charset val="2"/>
    </font>
    <font>
      <vertAlign val="subscript"/>
      <sz val="12"/>
      <name val="Arial Narrow"/>
      <family val="2"/>
    </font>
    <font>
      <sz val="11"/>
      <name val="Arial"/>
      <family val="2"/>
    </font>
    <font>
      <sz val="11"/>
      <name val="Calibri"/>
      <family val="2"/>
    </font>
    <font>
      <sz val="11"/>
      <name val="Arial Narrow"/>
      <family val="2"/>
    </font>
    <font>
      <b/>
      <sz val="11"/>
      <name val="Arial Narrow"/>
      <family val="2"/>
    </font>
    <font>
      <b/>
      <sz val="14"/>
      <name val="Arial"/>
      <family val="2"/>
    </font>
    <font>
      <b/>
      <sz val="11"/>
      <name val="Arial"/>
      <family val="2"/>
    </font>
    <font>
      <b/>
      <sz val="14"/>
      <color indexed="8"/>
      <name val="Arial"/>
      <family val="2"/>
    </font>
    <font>
      <sz val="14"/>
      <color indexed="8"/>
      <name val="Arial"/>
      <family val="2"/>
    </font>
    <font>
      <i/>
      <sz val="14"/>
      <color indexed="8"/>
      <name val="Arial"/>
      <family val="2"/>
    </font>
    <font>
      <sz val="12"/>
      <color indexed="8"/>
      <name val="Arial"/>
      <family val="2"/>
    </font>
    <font>
      <b/>
      <sz val="12"/>
      <color indexed="8"/>
      <name val="Arial"/>
      <family val="2"/>
    </font>
    <font>
      <sz val="12"/>
      <name val="Calibri"/>
      <family val="2"/>
    </font>
    <font>
      <sz val="18"/>
      <name val="Symbol"/>
      <family val="1"/>
      <charset val="2"/>
    </font>
    <font>
      <sz val="10.8"/>
      <name val="Arial Narrow"/>
      <family val="2"/>
    </font>
    <font>
      <sz val="18"/>
      <name val="Arial"/>
      <family val="2"/>
    </font>
    <font>
      <sz val="11"/>
      <color indexed="8"/>
      <name val="Arial"/>
      <family val="2"/>
    </font>
    <font>
      <sz val="12"/>
      <color indexed="8"/>
      <name val="Arial"/>
      <family val="2"/>
    </font>
    <font>
      <sz val="12"/>
      <name val="Arial"/>
      <family val="2"/>
    </font>
    <font>
      <b/>
      <sz val="18"/>
      <color indexed="8"/>
      <name val="Arial"/>
      <family val="2"/>
    </font>
    <font>
      <sz val="18"/>
      <color indexed="8"/>
      <name val="Arial"/>
      <family val="2"/>
    </font>
    <font>
      <b/>
      <sz val="14"/>
      <color indexed="8"/>
      <name val="Arial"/>
      <family val="2"/>
    </font>
    <font>
      <sz val="14"/>
      <color indexed="8"/>
      <name val="Arial"/>
      <family val="2"/>
    </font>
    <font>
      <u/>
      <sz val="14"/>
      <color indexed="12"/>
      <name val="Arial"/>
      <family val="2"/>
    </font>
    <font>
      <sz val="12"/>
      <color indexed="8"/>
      <name val="Arial"/>
      <family val="2"/>
    </font>
    <font>
      <b/>
      <sz val="12"/>
      <color indexed="8"/>
      <name val="Arial"/>
      <family val="2"/>
    </font>
    <font>
      <sz val="12"/>
      <name val="Arial Narrow"/>
      <family val="2"/>
    </font>
    <font>
      <b/>
      <sz val="12"/>
      <name val="Arial"/>
      <family val="2"/>
    </font>
    <font>
      <b/>
      <sz val="16"/>
      <name val="Arial"/>
      <family val="2"/>
    </font>
    <font>
      <sz val="16"/>
      <color indexed="8"/>
      <name val="Arial"/>
      <family val="2"/>
    </font>
    <font>
      <sz val="11"/>
      <name val="Arial"/>
      <family val="2"/>
    </font>
    <font>
      <sz val="11"/>
      <color indexed="10"/>
      <name val="Arial"/>
      <family val="2"/>
    </font>
    <font>
      <b/>
      <u/>
      <sz val="10"/>
      <name val="Arial"/>
      <family val="2"/>
    </font>
    <font>
      <sz val="11"/>
      <color theme="1"/>
      <name val="Arial"/>
      <family val="2"/>
    </font>
    <font>
      <u/>
      <sz val="10"/>
      <color theme="10"/>
      <name val="Arial"/>
      <family val="2"/>
    </font>
    <font>
      <sz val="11"/>
      <color rgb="FFFF0000"/>
      <name val="Arial"/>
      <family val="2"/>
    </font>
    <font>
      <sz val="14"/>
      <color rgb="FFFF0000"/>
      <name val="Arial"/>
      <family val="2"/>
    </font>
    <font>
      <sz val="20"/>
      <name val="Arial"/>
      <family val="2"/>
    </font>
  </fonts>
  <fills count="12">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13"/>
        <bgColor indexed="64"/>
      </patternFill>
    </fill>
    <fill>
      <patternFill patternType="solid">
        <fgColor indexed="22"/>
        <bgColor indexed="64"/>
      </patternFill>
    </fill>
    <fill>
      <patternFill patternType="solid">
        <fgColor rgb="FFFF505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00"/>
        <bgColor rgb="FF000000"/>
      </patternFill>
    </fill>
  </fills>
  <borders count="104">
    <border>
      <left/>
      <right/>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diagonalDown="1">
      <left style="dashed">
        <color indexed="64"/>
      </left>
      <right style="dashed">
        <color indexed="64"/>
      </right>
      <top style="thin">
        <color indexed="64"/>
      </top>
      <bottom style="thin">
        <color indexed="64"/>
      </bottom>
      <diagonal style="dashed">
        <color indexed="64"/>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diagonalUp="1" diagonalDown="1">
      <left style="dashed">
        <color indexed="64"/>
      </left>
      <right style="medium">
        <color indexed="64"/>
      </right>
      <top style="thin">
        <color indexed="64"/>
      </top>
      <bottom style="thin">
        <color indexed="64"/>
      </bottom>
      <diagonal style="dashed">
        <color indexed="64"/>
      </diagonal>
    </border>
    <border>
      <left style="dash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style="dashed">
        <color indexed="64"/>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style="dashed">
        <color indexed="64"/>
      </right>
      <top/>
      <bottom style="double">
        <color indexed="64"/>
      </bottom>
      <diagonal/>
    </border>
    <border>
      <left style="medium">
        <color indexed="64"/>
      </left>
      <right style="dashed">
        <color indexed="64"/>
      </right>
      <top style="double">
        <color indexed="64"/>
      </top>
      <bottom style="thin">
        <color indexed="64"/>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bottom style="thin">
        <color indexed="64"/>
      </bottom>
      <diagonal/>
    </border>
    <border>
      <left/>
      <right style="medium">
        <color indexed="64"/>
      </right>
      <top/>
      <bottom style="thin">
        <color indexed="64"/>
      </bottom>
      <diagonal/>
    </border>
    <border>
      <left/>
      <right style="dashed">
        <color indexed="64"/>
      </right>
      <top/>
      <bottom style="thin">
        <color indexed="64"/>
      </bottom>
      <diagonal/>
    </border>
    <border>
      <left/>
      <right/>
      <top/>
      <bottom style="thin">
        <color indexed="64"/>
      </bottom>
      <diagonal/>
    </border>
    <border>
      <left style="dashed">
        <color indexed="64"/>
      </left>
      <right style="medium">
        <color indexed="64"/>
      </right>
      <top style="double">
        <color indexed="64"/>
      </top>
      <bottom style="thin">
        <color indexed="64"/>
      </bottom>
      <diagonal/>
    </border>
    <border>
      <left style="dashed">
        <color indexed="64"/>
      </left>
      <right style="medium">
        <color indexed="64"/>
      </right>
      <top style="thin">
        <color indexed="64"/>
      </top>
      <bottom style="double">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top style="thin">
        <color indexed="64"/>
      </top>
      <bottom style="medium">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right style="medium">
        <color indexed="64"/>
      </right>
      <top/>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dashed">
        <color indexed="64"/>
      </right>
      <top/>
      <bottom/>
      <diagonal/>
    </border>
    <border>
      <left style="dashed">
        <color indexed="64"/>
      </left>
      <right style="medium">
        <color indexed="64"/>
      </right>
      <top/>
      <bottom/>
      <diagonal/>
    </border>
    <border>
      <left/>
      <right style="dashed">
        <color indexed="64"/>
      </right>
      <top style="double">
        <color indexed="64"/>
      </top>
      <bottom/>
      <diagonal/>
    </border>
    <border>
      <left style="dashed">
        <color indexed="64"/>
      </left>
      <right style="dashed">
        <color indexed="64"/>
      </right>
      <top style="double">
        <color indexed="64"/>
      </top>
      <bottom/>
      <diagonal/>
    </border>
    <border>
      <left style="dashed">
        <color indexed="64"/>
      </left>
      <right style="medium">
        <color indexed="64"/>
      </right>
      <top style="double">
        <color indexed="64"/>
      </top>
      <bottom/>
      <diagonal/>
    </border>
    <border>
      <left/>
      <right style="dashed">
        <color indexed="64"/>
      </right>
      <top/>
      <bottom style="medium">
        <color indexed="64"/>
      </bottom>
      <diagonal/>
    </border>
    <border>
      <left/>
      <right style="medium">
        <color indexed="64"/>
      </right>
      <top style="double">
        <color indexed="64"/>
      </top>
      <bottom style="thin">
        <color indexed="64"/>
      </bottom>
      <diagonal/>
    </border>
    <border>
      <left style="dashed">
        <color indexed="64"/>
      </left>
      <right style="medium">
        <color indexed="64"/>
      </right>
      <top style="thin">
        <color indexed="64"/>
      </top>
      <bottom/>
      <diagonal/>
    </border>
    <border>
      <left style="medium">
        <color indexed="64"/>
      </left>
      <right style="dashed">
        <color indexed="64"/>
      </right>
      <top style="double">
        <color indexed="64"/>
      </top>
      <bottom/>
      <diagonal/>
    </border>
    <border>
      <left/>
      <right/>
      <top style="thin">
        <color indexed="64"/>
      </top>
      <bottom style="thin">
        <color indexed="64"/>
      </bottom>
      <diagonal/>
    </border>
    <border>
      <left style="dashed">
        <color indexed="64"/>
      </left>
      <right/>
      <top style="double">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dashed">
        <color indexed="64"/>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ashed">
        <color indexed="64"/>
      </left>
      <right style="medium">
        <color indexed="64"/>
      </right>
      <top style="medium">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right/>
      <top style="medium">
        <color indexed="64"/>
      </top>
      <bottom style="thin">
        <color indexed="64"/>
      </bottom>
      <diagonal/>
    </border>
    <border>
      <left style="dashed">
        <color indexed="64"/>
      </left>
      <right style="medium">
        <color indexed="64"/>
      </right>
      <top/>
      <bottom style="double">
        <color indexed="64"/>
      </bottom>
      <diagonal/>
    </border>
    <border>
      <left style="medium">
        <color indexed="64"/>
      </left>
      <right style="dashed">
        <color indexed="64"/>
      </right>
      <top/>
      <bottom style="double">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double">
        <color indexed="64"/>
      </bottom>
      <diagonal/>
    </border>
    <border>
      <left/>
      <right style="dashed">
        <color indexed="64"/>
      </right>
      <top/>
      <bottom style="double">
        <color indexed="64"/>
      </bottom>
      <diagonal/>
    </border>
    <border>
      <left style="dashed">
        <color indexed="64"/>
      </left>
      <right/>
      <top style="thin">
        <color indexed="64"/>
      </top>
      <bottom/>
      <diagonal/>
    </border>
    <border>
      <left style="medium">
        <color indexed="64"/>
      </left>
      <right/>
      <top style="medium">
        <color indexed="64"/>
      </top>
      <bottom style="thin">
        <color indexed="64"/>
      </bottom>
      <diagonal/>
    </border>
    <border>
      <left style="dashed">
        <color indexed="64"/>
      </left>
      <right/>
      <top/>
      <bottom style="double">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style="dashed">
        <color indexed="64"/>
      </right>
      <top style="medium">
        <color indexed="64"/>
      </top>
      <bottom/>
      <diagonal/>
    </border>
    <border>
      <left style="dashed">
        <color indexed="64"/>
      </left>
      <right/>
      <top style="medium">
        <color indexed="64"/>
      </top>
      <bottom/>
      <diagonal/>
    </border>
  </borders>
  <cellStyleXfs count="5">
    <xf numFmtId="0" fontId="0" fillId="0" borderId="0"/>
    <xf numFmtId="0" fontId="48" fillId="0" borderId="0" applyNumberFormat="0" applyFill="0" applyBorder="0" applyAlignment="0" applyProtection="0">
      <alignment vertical="top"/>
      <protection locked="0"/>
    </xf>
    <xf numFmtId="0" fontId="47" fillId="0" borderId="0"/>
    <xf numFmtId="0" fontId="8" fillId="0" borderId="0"/>
    <xf numFmtId="0" fontId="15" fillId="0" borderId="0">
      <alignment vertical="center"/>
    </xf>
  </cellStyleXfs>
  <cellXfs count="1163">
    <xf numFmtId="0" fontId="0" fillId="0" borderId="0" xfId="0"/>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Alignment="1">
      <alignment horizontal="left"/>
    </xf>
    <xf numFmtId="0" fontId="3" fillId="0" borderId="0" xfId="0" applyFont="1" applyAlignment="1">
      <alignment horizontal="center" vertical="center" wrapText="1"/>
    </xf>
    <xf numFmtId="0" fontId="2" fillId="0" borderId="0" xfId="0" applyFont="1" applyAlignment="1">
      <alignment horizontal="left" vertical="center"/>
    </xf>
    <xf numFmtId="49" fontId="2" fillId="0" borderId="0" xfId="0" applyNumberFormat="1" applyFont="1" applyAlignment="1">
      <alignment horizontal="center" vertical="center"/>
    </xf>
    <xf numFmtId="0" fontId="0" fillId="0" borderId="0" xfId="0" applyAlignment="1">
      <alignment horizontal="center" wrapText="1"/>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left"/>
    </xf>
    <xf numFmtId="49" fontId="2" fillId="0" borderId="1" xfId="0" applyNumberFormat="1" applyFont="1" applyBorder="1" applyAlignment="1">
      <alignment horizontal="center" vertical="center" wrapText="1"/>
    </xf>
    <xf numFmtId="0" fontId="4" fillId="0" borderId="0" xfId="0" applyFont="1" applyAlignment="1">
      <alignment horizontal="left"/>
    </xf>
    <xf numFmtId="49" fontId="5" fillId="0" borderId="0" xfId="0" applyNumberFormat="1" applyFont="1" applyAlignment="1">
      <alignment horizontal="center" vertical="center"/>
    </xf>
    <xf numFmtId="0" fontId="0" fillId="0" borderId="0" xfId="0" applyAlignment="1"/>
    <xf numFmtId="0" fontId="2" fillId="0" borderId="0" xfId="0" applyFont="1" applyAlignment="1"/>
    <xf numFmtId="0" fontId="0" fillId="0" borderId="0" xfId="0" applyBorder="1" applyAlignment="1"/>
    <xf numFmtId="0" fontId="0" fillId="0" borderId="0" xfId="0" applyBorder="1" applyAlignment="1">
      <alignment horizontal="center" vertical="center"/>
    </xf>
    <xf numFmtId="0" fontId="0" fillId="0" borderId="0" xfId="0" applyBorder="1" applyAlignment="1">
      <alignment horizontal="center"/>
    </xf>
    <xf numFmtId="49" fontId="8" fillId="0" borderId="0" xfId="0" applyNumberFormat="1" applyFont="1" applyAlignment="1">
      <alignment horizontal="center" vertical="center"/>
    </xf>
    <xf numFmtId="0" fontId="7" fillId="0" borderId="0" xfId="0" applyFont="1" applyAlignment="1">
      <alignment horizontal="center" vertical="center" wrapText="1"/>
    </xf>
    <xf numFmtId="0" fontId="5" fillId="0" borderId="0" xfId="0" applyFont="1" applyAlignment="1">
      <alignment horizontal="center" vertical="center"/>
    </xf>
    <xf numFmtId="0" fontId="5" fillId="0" borderId="0"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wrapText="1"/>
    </xf>
    <xf numFmtId="164" fontId="5" fillId="2" borderId="2" xfId="0" applyNumberFormat="1"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horizontal="left"/>
    </xf>
    <xf numFmtId="0" fontId="2" fillId="0" borderId="0" xfId="0" applyFont="1" applyAlignment="1">
      <alignment horizontal="left" wrapText="1"/>
    </xf>
    <xf numFmtId="0" fontId="2" fillId="0" borderId="0" xfId="0" applyFont="1" applyBorder="1" applyAlignment="1">
      <alignment horizontal="center" vertical="center" wrapText="1"/>
    </xf>
    <xf numFmtId="0" fontId="2" fillId="0" borderId="0" xfId="0" applyFont="1" applyAlignment="1">
      <alignment vertical="center" wrapText="1"/>
    </xf>
    <xf numFmtId="49"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3" borderId="2" xfId="0" applyNumberFormat="1" applyFont="1" applyFill="1" applyBorder="1" applyAlignment="1">
      <alignment horizontal="center" vertical="center"/>
    </xf>
    <xf numFmtId="49" fontId="5" fillId="3" borderId="3" xfId="0" applyNumberFormat="1" applyFont="1" applyFill="1" applyBorder="1" applyAlignment="1">
      <alignment horizontal="center" vertical="center"/>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3" borderId="6"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0" borderId="2" xfId="0" applyNumberFormat="1" applyFont="1" applyBorder="1" applyAlignment="1">
      <alignment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Alignment="1">
      <alignment wrapText="1"/>
    </xf>
    <xf numFmtId="0" fontId="5" fillId="0" borderId="5" xfId="0" applyFont="1" applyBorder="1" applyAlignment="1">
      <alignment horizontal="center" vertical="center" wrapText="1"/>
    </xf>
    <xf numFmtId="0" fontId="5" fillId="0" borderId="4" xfId="0" quotePrefix="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8" fillId="0" borderId="0" xfId="0" applyFont="1" applyAlignment="1">
      <alignment horizontal="center"/>
    </xf>
    <xf numFmtId="3" fontId="5" fillId="0" borderId="6"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9" fontId="5" fillId="0" borderId="6"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49" fontId="0" fillId="0" borderId="0" xfId="0" applyNumberFormat="1" applyBorder="1" applyAlignment="1">
      <alignment horizontal="center"/>
    </xf>
    <xf numFmtId="49" fontId="5" fillId="0" borderId="0" xfId="0" applyNumberFormat="1" applyFont="1" applyAlignment="1">
      <alignment horizontal="center"/>
    </xf>
    <xf numFmtId="49" fontId="2" fillId="0" borderId="0" xfId="0" applyNumberFormat="1" applyFont="1" applyAlignment="1">
      <alignment horizontal="center"/>
    </xf>
    <xf numFmtId="49" fontId="0" fillId="0" borderId="0" xfId="0" applyNumberFormat="1" applyAlignment="1">
      <alignment horizontal="center"/>
    </xf>
    <xf numFmtId="0" fontId="2" fillId="3" borderId="6" xfId="0" applyFont="1" applyFill="1" applyBorder="1" applyAlignment="1">
      <alignment vertical="center" wrapText="1"/>
    </xf>
    <xf numFmtId="0" fontId="2" fillId="3" borderId="4" xfId="0" applyFont="1" applyFill="1" applyBorder="1" applyAlignment="1">
      <alignment vertical="center" wrapText="1"/>
    </xf>
    <xf numFmtId="49" fontId="8" fillId="0" borderId="0" xfId="0" applyNumberFormat="1" applyFont="1" applyAlignment="1">
      <alignment horizontal="center" vertical="center" wrapText="1"/>
    </xf>
    <xf numFmtId="0" fontId="5" fillId="0" borderId="7" xfId="0" applyNumberFormat="1" applyFont="1" applyBorder="1" applyAlignment="1">
      <alignment horizontal="center" vertical="center"/>
    </xf>
    <xf numFmtId="2" fontId="0" fillId="0" borderId="0" xfId="0" applyNumberFormat="1" applyAlignment="1">
      <alignment horizontal="center"/>
    </xf>
    <xf numFmtId="2" fontId="5" fillId="0" borderId="0" xfId="0" applyNumberFormat="1" applyFont="1" applyAlignment="1">
      <alignment horizontal="center" vertical="center"/>
    </xf>
    <xf numFmtId="2" fontId="2" fillId="0" borderId="0" xfId="0" applyNumberFormat="1" applyFont="1" applyAlignment="1">
      <alignment horizontal="center" vertical="center" wrapText="1"/>
    </xf>
    <xf numFmtId="2" fontId="5" fillId="0" borderId="0" xfId="0" applyNumberFormat="1" applyFont="1" applyAlignment="1">
      <alignment horizontal="center" vertical="center" wrapText="1"/>
    </xf>
    <xf numFmtId="3" fontId="0" fillId="0" borderId="0" xfId="0" applyNumberFormat="1" applyAlignment="1">
      <alignment horizontal="center"/>
    </xf>
    <xf numFmtId="3" fontId="5" fillId="0" borderId="0" xfId="0" applyNumberFormat="1" applyFont="1" applyAlignment="1">
      <alignment horizontal="center" vertical="center"/>
    </xf>
    <xf numFmtId="3" fontId="2"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49" fontId="8"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0" fontId="2" fillId="0" borderId="0" xfId="0" applyFont="1" applyBorder="1" applyAlignment="1">
      <alignment horizontal="center"/>
    </xf>
    <xf numFmtId="0" fontId="0" fillId="0" borderId="0" xfId="0" applyBorder="1" applyAlignment="1">
      <alignment horizontal="center" wrapText="1"/>
    </xf>
    <xf numFmtId="0" fontId="5" fillId="0" borderId="0" xfId="0" applyFont="1" applyBorder="1" applyAlignment="1">
      <alignment horizontal="center" wrapText="1"/>
    </xf>
    <xf numFmtId="0" fontId="10" fillId="0" borderId="0" xfId="0" applyFont="1" applyBorder="1" applyAlignment="1">
      <alignment horizontal="center" wrapText="1"/>
    </xf>
    <xf numFmtId="49" fontId="5" fillId="0" borderId="5" xfId="0" applyNumberFormat="1" applyFont="1" applyBorder="1" applyAlignment="1">
      <alignment horizontal="center" vertical="center"/>
    </xf>
    <xf numFmtId="0" fontId="5" fillId="0" borderId="6" xfId="0" applyNumberFormat="1" applyFont="1" applyBorder="1" applyAlignment="1">
      <alignment horizontal="center" vertical="center"/>
    </xf>
    <xf numFmtId="49" fontId="5"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49" fontId="5" fillId="3" borderId="8"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5" fillId="0" borderId="6" xfId="0" applyNumberFormat="1" applyFont="1" applyBorder="1" applyAlignment="1" applyProtection="1">
      <alignment horizontal="center" vertical="center" wrapText="1"/>
      <protection locked="0"/>
    </xf>
    <xf numFmtId="49" fontId="5" fillId="0" borderId="0" xfId="0" applyNumberFormat="1" applyFont="1" applyBorder="1" applyAlignment="1">
      <alignment horizontal="center" vertical="center" wrapText="1"/>
    </xf>
    <xf numFmtId="0" fontId="2" fillId="0" borderId="0" xfId="0" applyFont="1" applyBorder="1" applyAlignment="1">
      <alignment vertical="center"/>
    </xf>
    <xf numFmtId="0" fontId="5" fillId="0" borderId="0" xfId="0" applyFont="1" applyBorder="1" applyAlignment="1">
      <alignment horizontal="center"/>
    </xf>
    <xf numFmtId="0" fontId="4" fillId="0" borderId="0" xfId="0" applyFont="1" applyBorder="1" applyAlignment="1">
      <alignment horizontal="left" vertical="center"/>
    </xf>
    <xf numFmtId="0" fontId="2" fillId="0" borderId="0" xfId="0" applyFont="1" applyBorder="1" applyAlignment="1">
      <alignment horizontal="center" vertical="center"/>
    </xf>
    <xf numFmtId="2" fontId="8" fillId="0" borderId="0" xfId="0" applyNumberFormat="1" applyFont="1" applyBorder="1" applyAlignment="1">
      <alignment horizontal="center"/>
    </xf>
    <xf numFmtId="165" fontId="5" fillId="2" borderId="6" xfId="0" applyNumberFormat="1" applyFont="1" applyFill="1" applyBorder="1" applyAlignment="1">
      <alignment horizontal="center" vertical="center" wrapText="1"/>
    </xf>
    <xf numFmtId="0" fontId="8" fillId="0" borderId="0" xfId="0" applyFont="1" applyBorder="1" applyAlignment="1">
      <alignment horizontal="center"/>
    </xf>
    <xf numFmtId="14" fontId="0" fillId="0" borderId="0" xfId="0" applyNumberFormat="1" applyBorder="1" applyAlignment="1">
      <alignment horizontal="center"/>
    </xf>
    <xf numFmtId="164" fontId="5" fillId="0" borderId="6" xfId="0" applyNumberFormat="1" applyFont="1" applyFill="1" applyBorder="1" applyAlignment="1">
      <alignment horizontal="center" vertical="center"/>
    </xf>
    <xf numFmtId="0" fontId="0" fillId="0" borderId="6" xfId="0" applyBorder="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vertical="center" wrapText="1"/>
    </xf>
    <xf numFmtId="0" fontId="1" fillId="0" borderId="0" xfId="0" applyFont="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164" fontId="5" fillId="0" borderId="2"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49" fontId="5" fillId="0" borderId="4" xfId="0" applyNumberFormat="1" applyFont="1" applyBorder="1" applyAlignment="1">
      <alignment horizontal="center" vertical="center"/>
    </xf>
    <xf numFmtId="49" fontId="5" fillId="3" borderId="10" xfId="0" applyNumberFormat="1" applyFont="1" applyFill="1" applyBorder="1" applyAlignment="1">
      <alignment horizontal="center" vertical="center"/>
    </xf>
    <xf numFmtId="49" fontId="5" fillId="3" borderId="11"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9" fontId="8" fillId="0" borderId="6"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67" fontId="5" fillId="0" borderId="6" xfId="0" applyNumberFormat="1" applyFont="1" applyFill="1" applyBorder="1" applyAlignment="1">
      <alignment horizontal="center" vertical="center"/>
    </xf>
    <xf numFmtId="167" fontId="5" fillId="0" borderId="2"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167" fontId="5" fillId="2" borderId="6" xfId="0" applyNumberFormat="1" applyFont="1" applyFill="1" applyBorder="1" applyAlignment="1">
      <alignment horizontal="center" vertical="center"/>
    </xf>
    <xf numFmtId="2" fontId="5" fillId="2"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2" fontId="5" fillId="2"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49" fontId="5" fillId="0" borderId="3" xfId="0" applyNumberFormat="1" applyFont="1" applyBorder="1" applyAlignment="1">
      <alignment vertical="center" wrapText="1"/>
    </xf>
    <xf numFmtId="49" fontId="5" fillId="0" borderId="4" xfId="0" quotePrefix="1" applyNumberFormat="1" applyFont="1" applyBorder="1" applyAlignment="1">
      <alignment horizontal="center" vertical="center" wrapText="1"/>
    </xf>
    <xf numFmtId="0" fontId="5" fillId="0" borderId="3" xfId="0" quotePrefix="1" applyFont="1" applyBorder="1" applyAlignment="1">
      <alignment horizontal="center" vertical="center" wrapText="1"/>
    </xf>
    <xf numFmtId="0" fontId="0" fillId="0" borderId="6" xfId="0" applyBorder="1" applyAlignment="1">
      <alignment horizontal="center" vertical="center"/>
    </xf>
    <xf numFmtId="164" fontId="5" fillId="2" borderId="4" xfId="0" applyNumberFormat="1" applyFont="1" applyFill="1" applyBorder="1" applyAlignment="1">
      <alignment horizontal="center" vertical="center"/>
    </xf>
    <xf numFmtId="167" fontId="5" fillId="2" borderId="2" xfId="0" applyNumberFormat="1" applyFont="1" applyFill="1" applyBorder="1" applyAlignment="1">
      <alignment horizontal="center" vertical="center"/>
    </xf>
    <xf numFmtId="49" fontId="8" fillId="0" borderId="4"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lignment horizontal="center" vertical="center"/>
    </xf>
    <xf numFmtId="0" fontId="5" fillId="0" borderId="2" xfId="0" applyNumberFormat="1" applyFont="1" applyBorder="1" applyAlignment="1" applyProtection="1">
      <alignment horizontal="center" vertical="center" wrapText="1"/>
      <protection locked="0"/>
    </xf>
    <xf numFmtId="0" fontId="5" fillId="0" borderId="2" xfId="0" applyNumberFormat="1" applyFont="1" applyBorder="1" applyAlignment="1">
      <alignment horizontal="center" vertical="center"/>
    </xf>
    <xf numFmtId="0" fontId="5" fillId="0" borderId="2" xfId="0" applyFont="1" applyBorder="1" applyAlignment="1">
      <alignment horizontal="center" vertical="center"/>
    </xf>
    <xf numFmtId="49" fontId="2" fillId="0" borderId="0" xfId="0" applyNumberFormat="1" applyFont="1" applyFill="1" applyBorder="1" applyAlignment="1">
      <alignment horizontal="center" vertical="center"/>
    </xf>
    <xf numFmtId="3" fontId="5" fillId="0" borderId="2" xfId="0" applyNumberFormat="1" applyFont="1" applyBorder="1" applyAlignment="1">
      <alignment horizontal="center" vertical="center"/>
    </xf>
    <xf numFmtId="164" fontId="5" fillId="2" borderId="3" xfId="0" applyNumberFormat="1" applyFont="1" applyFill="1" applyBorder="1" applyAlignment="1">
      <alignment horizontal="center" vertical="center"/>
    </xf>
    <xf numFmtId="0" fontId="2" fillId="0" borderId="12" xfId="0" applyFont="1" applyBorder="1" applyAlignment="1">
      <alignment vertical="center"/>
    </xf>
    <xf numFmtId="49" fontId="5" fillId="2" borderId="6"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4" xfId="0" applyFont="1" applyBorder="1" applyAlignment="1">
      <alignment vertical="center" wrapText="1"/>
    </xf>
    <xf numFmtId="49" fontId="2" fillId="0" borderId="12" xfId="0" applyNumberFormat="1" applyFont="1" applyBorder="1" applyAlignment="1">
      <alignment horizontal="center" vertical="center" wrapText="1"/>
    </xf>
    <xf numFmtId="164" fontId="5" fillId="0" borderId="6"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168" fontId="5" fillId="0" borderId="6" xfId="0" applyNumberFormat="1" applyFont="1" applyFill="1" applyBorder="1" applyAlignment="1">
      <alignment horizontal="center" vertical="center"/>
    </xf>
    <xf numFmtId="168" fontId="5" fillId="0" borderId="2" xfId="0" applyNumberFormat="1" applyFont="1" applyFill="1" applyBorder="1" applyAlignment="1">
      <alignment horizontal="center" vertical="center"/>
    </xf>
    <xf numFmtId="0" fontId="5" fillId="0" borderId="6" xfId="0" applyNumberFormat="1" applyFont="1" applyBorder="1" applyAlignment="1">
      <alignment horizontal="center" vertical="center" wrapText="1"/>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1" fontId="5" fillId="0" borderId="6"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5" fillId="0" borderId="12" xfId="0" applyFont="1" applyBorder="1" applyAlignment="1">
      <alignment horizontal="center"/>
    </xf>
    <xf numFmtId="1" fontId="5" fillId="0" borderId="6"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xf>
    <xf numFmtId="2"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0" fillId="0" borderId="15" xfId="0" applyBorder="1" applyAlignment="1">
      <alignment horizontal="center"/>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164" fontId="5" fillId="2" borderId="6" xfId="0" applyNumberFormat="1" applyFont="1" applyFill="1" applyBorder="1" applyAlignment="1">
      <alignment horizontal="center" vertical="center" wrapText="1"/>
    </xf>
    <xf numFmtId="49" fontId="5" fillId="0" borderId="6" xfId="0" applyNumberFormat="1" applyFont="1" applyBorder="1" applyAlignment="1">
      <alignment horizontal="center" vertical="center" wrapText="1"/>
    </xf>
    <xf numFmtId="164" fontId="5" fillId="2" borderId="6"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wrapText="1"/>
    </xf>
    <xf numFmtId="0" fontId="5" fillId="0" borderId="6" xfId="0" applyFont="1" applyBorder="1" applyAlignment="1">
      <alignment horizontal="center" vertical="center"/>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164" fontId="5" fillId="2" borderId="16" xfId="0" applyNumberFormat="1" applyFont="1" applyFill="1" applyBorder="1" applyAlignment="1">
      <alignment horizontal="center" vertical="center"/>
    </xf>
    <xf numFmtId="164" fontId="5" fillId="0" borderId="17" xfId="0" applyNumberFormat="1" applyFont="1" applyFill="1" applyBorder="1" applyAlignment="1">
      <alignment horizontal="center" vertical="center"/>
    </xf>
    <xf numFmtId="49" fontId="2" fillId="0" borderId="0" xfId="0" applyNumberFormat="1" applyFont="1" applyBorder="1" applyAlignment="1">
      <alignment horizontal="left" vertical="center"/>
    </xf>
    <xf numFmtId="164" fontId="5" fillId="0" borderId="0" xfId="0" applyNumberFormat="1" applyFont="1" applyFill="1" applyBorder="1" applyAlignment="1">
      <alignment horizontal="center" vertical="center" wrapText="1"/>
    </xf>
    <xf numFmtId="0" fontId="5" fillId="0" borderId="0" xfId="0" applyFont="1" applyFill="1" applyAlignment="1">
      <alignment horizontal="center"/>
    </xf>
    <xf numFmtId="49" fontId="5" fillId="0" borderId="0" xfId="0"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0" fontId="31" fillId="4" borderId="6"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2" fillId="0" borderId="6" xfId="0" applyFont="1" applyFill="1" applyBorder="1" applyAlignment="1">
      <alignment vertical="center" wrapText="1"/>
    </xf>
    <xf numFmtId="0" fontId="32" fillId="0" borderId="4" xfId="0" applyFont="1" applyFill="1" applyBorder="1" applyAlignment="1">
      <alignment horizontal="center" vertical="center" wrapText="1"/>
    </xf>
    <xf numFmtId="0" fontId="32" fillId="0" borderId="2" xfId="0" applyFont="1" applyFill="1" applyBorder="1" applyAlignment="1">
      <alignment vertical="center" wrapText="1"/>
    </xf>
    <xf numFmtId="0" fontId="31" fillId="0" borderId="1"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9" fontId="5" fillId="0" borderId="6" xfId="0" applyNumberFormat="1" applyFont="1" applyFill="1" applyBorder="1" applyAlignment="1">
      <alignment horizontal="center" vertical="center" wrapText="1"/>
    </xf>
    <xf numFmtId="170" fontId="5" fillId="0" borderId="6" xfId="0" applyNumberFormat="1" applyFont="1" applyFill="1" applyBorder="1" applyAlignment="1">
      <alignment horizontal="center" vertical="center" wrapText="1"/>
    </xf>
    <xf numFmtId="170" fontId="5" fillId="0" borderId="2" xfId="0" applyNumberFormat="1" applyFont="1" applyFill="1" applyBorder="1" applyAlignment="1">
      <alignment horizontal="center" vertical="center" wrapText="1"/>
    </xf>
    <xf numFmtId="0" fontId="0" fillId="0" borderId="0" xfId="0" applyBorder="1"/>
    <xf numFmtId="0" fontId="5" fillId="0" borderId="0" xfId="0" applyFont="1" applyAlignment="1">
      <alignment wrapText="1"/>
    </xf>
    <xf numFmtId="0" fontId="5" fillId="0" borderId="0" xfId="0" applyFont="1" applyAlignment="1">
      <alignment horizontal="center" wrapText="1"/>
    </xf>
    <xf numFmtId="1" fontId="5" fillId="0" borderId="0" xfId="0" applyNumberFormat="1" applyFont="1" applyAlignment="1">
      <alignment horizontal="center" wrapText="1"/>
    </xf>
    <xf numFmtId="0" fontId="5" fillId="5" borderId="0" xfId="0" applyFont="1" applyFill="1" applyAlignment="1">
      <alignment horizontal="center" vertical="center" wrapText="1"/>
    </xf>
    <xf numFmtId="0" fontId="8" fillId="2" borderId="0" xfId="0" applyFont="1" applyFill="1" applyAlignment="1">
      <alignment horizontal="center" vertical="center" wrapText="1"/>
    </xf>
    <xf numFmtId="0" fontId="5" fillId="2" borderId="0" xfId="0" applyFont="1" applyFill="1" applyAlignment="1">
      <alignment horizontal="center" vertical="center" wrapText="1"/>
    </xf>
    <xf numFmtId="49" fontId="2" fillId="0" borderId="18" xfId="0" applyNumberFormat="1" applyFont="1" applyBorder="1" applyAlignment="1">
      <alignment horizontal="center" vertical="center" wrapText="1"/>
    </xf>
    <xf numFmtId="0" fontId="0" fillId="0" borderId="15" xfId="0" applyBorder="1" applyAlignment="1"/>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21" xfId="0" applyFont="1" applyBorder="1" applyAlignment="1">
      <alignment horizontal="center" vertical="center" wrapText="1"/>
    </xf>
    <xf numFmtId="49" fontId="2" fillId="0" borderId="22" xfId="0" applyNumberFormat="1" applyFont="1" applyBorder="1" applyAlignment="1">
      <alignment horizontal="center" vertical="center" wrapText="1"/>
    </xf>
    <xf numFmtId="0" fontId="32" fillId="0" borderId="5" xfId="0" applyFont="1" applyFill="1" applyBorder="1" applyAlignment="1">
      <alignment horizontal="center" vertical="center" wrapText="1"/>
    </xf>
    <xf numFmtId="0" fontId="48" fillId="0" borderId="6" xfId="1" applyFill="1" applyBorder="1" applyAlignment="1" applyProtection="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49"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49" fontId="4" fillId="0" borderId="0" xfId="0" applyNumberFormat="1" applyFont="1" applyAlignment="1">
      <alignment horizontal="left" vertical="center"/>
    </xf>
    <xf numFmtId="2" fontId="4" fillId="0" borderId="0" xfId="0" applyNumberFormat="1" applyFont="1" applyAlignment="1">
      <alignment horizontal="left" vertical="center"/>
    </xf>
    <xf numFmtId="4" fontId="4" fillId="0" borderId="0" xfId="0" applyNumberFormat="1" applyFont="1" applyAlignment="1">
      <alignment horizontal="left" vertical="center"/>
    </xf>
    <xf numFmtId="0" fontId="15" fillId="0" borderId="0" xfId="0" applyFont="1" applyAlignment="1">
      <alignment horizontal="left" vertical="center" wrapText="1"/>
    </xf>
    <xf numFmtId="2" fontId="15" fillId="0" borderId="0" xfId="0" applyNumberFormat="1" applyFont="1" applyAlignment="1">
      <alignment horizontal="left" vertical="center" wrapText="1"/>
    </xf>
    <xf numFmtId="3" fontId="15" fillId="0" borderId="0" xfId="0" applyNumberFormat="1" applyFont="1" applyAlignment="1">
      <alignment horizontal="left" vertical="center" wrapText="1"/>
    </xf>
    <xf numFmtId="0" fontId="4" fillId="0" borderId="0" xfId="0" applyNumberFormat="1" applyFont="1" applyAlignment="1">
      <alignment horizontal="left" vertical="center"/>
    </xf>
    <xf numFmtId="0" fontId="15" fillId="0" borderId="0" xfId="0" applyNumberFormat="1" applyFont="1" applyAlignment="1">
      <alignment horizontal="left" vertical="center" wrapText="1"/>
    </xf>
    <xf numFmtId="0" fontId="5" fillId="0" borderId="6" xfId="0" applyNumberFormat="1" applyFont="1" applyFill="1" applyBorder="1" applyAlignment="1">
      <alignment horizontal="center" vertical="center" wrapText="1"/>
    </xf>
    <xf numFmtId="0" fontId="15" fillId="0" borderId="0" xfId="0" applyFont="1" applyAlignment="1">
      <alignment horizontal="left" vertical="center"/>
    </xf>
    <xf numFmtId="0" fontId="5" fillId="0" borderId="6" xfId="0" applyFont="1" applyFill="1" applyBorder="1" applyAlignment="1">
      <alignment horizontal="center" vertical="center" wrapText="1"/>
    </xf>
    <xf numFmtId="0" fontId="8" fillId="0" borderId="6" xfId="0" applyNumberFormat="1" applyFont="1" applyBorder="1" applyAlignment="1">
      <alignment horizontal="center" vertical="center" wrapText="1"/>
    </xf>
    <xf numFmtId="0" fontId="48" fillId="0" borderId="2" xfId="1" applyFill="1" applyBorder="1" applyAlignment="1" applyProtection="1">
      <alignment horizontal="center" vertical="center" wrapText="1"/>
    </xf>
    <xf numFmtId="0" fontId="2" fillId="0" borderId="4" xfId="0" applyFont="1" applyBorder="1" applyAlignment="1">
      <alignment horizontal="center" vertical="center" wrapText="1"/>
    </xf>
    <xf numFmtId="0" fontId="2" fillId="0" borderId="23" xfId="0" applyFont="1" applyBorder="1" applyAlignment="1">
      <alignment horizontal="center" vertical="center" wrapText="1"/>
    </xf>
    <xf numFmtId="0" fontId="2" fillId="3" borderId="4" xfId="0" applyFont="1" applyFill="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3" borderId="25" xfId="0" applyNumberFormat="1" applyFont="1" applyFill="1" applyBorder="1" applyAlignment="1">
      <alignment horizontal="center" vertical="center"/>
    </xf>
    <xf numFmtId="0" fontId="2" fillId="3" borderId="9"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 fillId="3" borderId="26" xfId="0" applyFont="1" applyFill="1" applyBorder="1" applyAlignment="1">
      <alignment horizontal="center" vertical="center" wrapText="1"/>
    </xf>
    <xf numFmtId="0" fontId="5" fillId="0" borderId="27" xfId="0" applyFont="1" applyBorder="1" applyAlignment="1">
      <alignment horizontal="center" wrapText="1"/>
    </xf>
    <xf numFmtId="0" fontId="47" fillId="0" borderId="0" xfId="2"/>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8" xfId="0" applyFont="1" applyFill="1" applyBorder="1" applyAlignment="1">
      <alignment horizontal="center" vertical="center" wrapText="1"/>
    </xf>
    <xf numFmtId="49" fontId="5" fillId="0" borderId="24"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5" fillId="0" borderId="8" xfId="0" applyNumberFormat="1" applyFont="1" applyBorder="1" applyAlignment="1">
      <alignment horizontal="center" vertical="center" wrapText="1"/>
    </xf>
    <xf numFmtId="164" fontId="5" fillId="2" borderId="8" xfId="0" applyNumberFormat="1" applyFont="1" applyFill="1" applyBorder="1" applyAlignment="1">
      <alignment horizontal="center" vertical="center"/>
    </xf>
    <xf numFmtId="3" fontId="5" fillId="0" borderId="8" xfId="0" applyNumberFormat="1" applyFont="1" applyBorder="1" applyAlignment="1">
      <alignment horizontal="center" vertical="center" wrapText="1"/>
    </xf>
    <xf numFmtId="0" fontId="5" fillId="0" borderId="8" xfId="0" applyNumberFormat="1" applyFont="1" applyBorder="1" applyAlignment="1" applyProtection="1">
      <alignment horizontal="center" vertical="center" wrapText="1"/>
      <protection locked="0"/>
    </xf>
    <xf numFmtId="0" fontId="5" fillId="0" borderId="8" xfId="0" applyNumberFormat="1" applyFont="1" applyBorder="1" applyAlignment="1">
      <alignment horizontal="center" vertical="center"/>
    </xf>
    <xf numFmtId="0" fontId="5" fillId="0" borderId="8" xfId="0" applyFont="1" applyBorder="1" applyAlignment="1">
      <alignment horizontal="center" vertical="center"/>
    </xf>
    <xf numFmtId="0" fontId="2" fillId="0" borderId="23" xfId="0" applyFont="1" applyBorder="1" applyAlignment="1" applyProtection="1">
      <alignment horizontal="center" vertical="center" wrapText="1"/>
      <protection locked="0"/>
    </xf>
    <xf numFmtId="3"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1" fontId="5" fillId="0" borderId="8" xfId="0" applyNumberFormat="1" applyFont="1" applyBorder="1" applyAlignment="1">
      <alignment horizontal="center" vertical="center"/>
    </xf>
    <xf numFmtId="0" fontId="5" fillId="2" borderId="8" xfId="0" applyFont="1" applyFill="1" applyBorder="1" applyAlignment="1">
      <alignment horizontal="center" vertical="center" wrapText="1"/>
    </xf>
    <xf numFmtId="0" fontId="5" fillId="0" borderId="24" xfId="0" applyFont="1" applyBorder="1" applyAlignment="1">
      <alignment horizontal="center" vertical="center" wrapText="1"/>
    </xf>
    <xf numFmtId="164" fontId="5" fillId="2" borderId="9" xfId="0" applyNumberFormat="1" applyFont="1" applyFill="1" applyBorder="1" applyAlignment="1">
      <alignment horizontal="center" vertical="center"/>
    </xf>
    <xf numFmtId="49" fontId="5" fillId="0" borderId="23" xfId="0" applyNumberFormat="1" applyFont="1" applyBorder="1" applyAlignment="1">
      <alignment horizontal="center" vertical="center"/>
    </xf>
    <xf numFmtId="49" fontId="5" fillId="0" borderId="29" xfId="0" applyNumberFormat="1" applyFont="1" applyBorder="1" applyAlignment="1">
      <alignment horizontal="center" vertical="center"/>
    </xf>
    <xf numFmtId="164" fontId="5" fillId="2" borderId="8"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xf>
    <xf numFmtId="0" fontId="0" fillId="0" borderId="2" xfId="0" applyBorder="1" applyAlignment="1">
      <alignment horizontal="center"/>
    </xf>
    <xf numFmtId="164" fontId="5" fillId="0" borderId="8" xfId="0" applyNumberFormat="1" applyFont="1" applyFill="1" applyBorder="1" applyAlignment="1">
      <alignment horizontal="center" vertical="center"/>
    </xf>
    <xf numFmtId="49" fontId="2" fillId="0" borderId="0" xfId="0" applyNumberFormat="1" applyFont="1" applyFill="1" applyAlignment="1">
      <alignment horizontal="center" vertical="center" wrapText="1"/>
    </xf>
    <xf numFmtId="165" fontId="5" fillId="2" borderId="8"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49" fontId="5" fillId="3" borderId="30" xfId="0" applyNumberFormat="1" applyFont="1" applyFill="1" applyBorder="1" applyAlignment="1">
      <alignment horizontal="center" vertical="center"/>
    </xf>
    <xf numFmtId="49" fontId="5" fillId="3" borderId="31" xfId="0" applyNumberFormat="1" applyFont="1" applyFill="1" applyBorder="1" applyAlignment="1">
      <alignment horizontal="center" vertical="center"/>
    </xf>
    <xf numFmtId="49" fontId="5" fillId="0" borderId="15" xfId="0" applyNumberFormat="1" applyFont="1" applyBorder="1" applyAlignment="1">
      <alignment horizontal="center" vertical="center" wrapText="1"/>
    </xf>
    <xf numFmtId="166" fontId="5" fillId="2" borderId="8" xfId="0" applyNumberFormat="1" applyFont="1" applyFill="1" applyBorder="1" applyAlignment="1">
      <alignment horizontal="center" vertical="center"/>
    </xf>
    <xf numFmtId="166" fontId="5" fillId="2" borderId="2"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wrapText="1"/>
    </xf>
    <xf numFmtId="9" fontId="5" fillId="0" borderId="8" xfId="0" applyNumberFormat="1" applyFont="1" applyBorder="1" applyAlignment="1">
      <alignment horizontal="center" vertical="center" wrapText="1"/>
    </xf>
    <xf numFmtId="0" fontId="2" fillId="0" borderId="34" xfId="0" applyFont="1" applyBorder="1" applyAlignment="1">
      <alignment horizontal="center" vertical="center" wrapText="1"/>
    </xf>
    <xf numFmtId="49" fontId="5" fillId="0" borderId="8"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167" fontId="5" fillId="0" borderId="8" xfId="0" applyNumberFormat="1" applyFont="1" applyFill="1" applyBorder="1" applyAlignment="1">
      <alignment horizontal="center" vertical="center"/>
    </xf>
    <xf numFmtId="0" fontId="8" fillId="0" borderId="23" xfId="0" applyFont="1" applyBorder="1" applyAlignment="1">
      <alignment horizontal="center" vertical="center" wrapText="1"/>
    </xf>
    <xf numFmtId="2" fontId="5" fillId="0" borderId="8" xfId="0" applyNumberFormat="1" applyFont="1" applyFill="1" applyBorder="1" applyAlignment="1">
      <alignment horizontal="center" vertical="center"/>
    </xf>
    <xf numFmtId="2" fontId="5" fillId="2" borderId="8"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167" fontId="5" fillId="2" borderId="8" xfId="0" applyNumberFormat="1" applyFont="1" applyFill="1" applyBorder="1" applyAlignment="1">
      <alignment horizontal="center" vertical="center"/>
    </xf>
    <xf numFmtId="0" fontId="2" fillId="0" borderId="23" xfId="0" applyFont="1" applyBorder="1" applyAlignment="1">
      <alignment horizontal="center" vertical="center"/>
    </xf>
    <xf numFmtId="1" fontId="5" fillId="0" borderId="8" xfId="0" applyNumberFormat="1" applyFont="1" applyBorder="1" applyAlignment="1">
      <alignment horizontal="center" vertical="center" wrapText="1"/>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19" xfId="0" applyFont="1" applyFill="1" applyBorder="1" applyAlignment="1">
      <alignment vertical="center" wrapText="1"/>
    </xf>
    <xf numFmtId="0" fontId="2" fillId="3" borderId="28" xfId="0" applyFont="1" applyFill="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170" fontId="5" fillId="0" borderId="8" xfId="0"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8" xfId="0" applyNumberFormat="1" applyFont="1" applyFill="1" applyBorder="1" applyAlignment="1">
      <alignment horizontal="center" vertical="center"/>
    </xf>
    <xf numFmtId="169" fontId="5" fillId="0" borderId="8" xfId="0" applyNumberFormat="1" applyFont="1" applyFill="1" applyBorder="1" applyAlignment="1">
      <alignment horizontal="center" vertical="center" wrapText="1"/>
    </xf>
    <xf numFmtId="2" fontId="5" fillId="0" borderId="8" xfId="0" applyNumberFormat="1" applyFont="1" applyBorder="1" applyAlignment="1">
      <alignment horizontal="center" vertical="center" wrapText="1"/>
    </xf>
    <xf numFmtId="1" fontId="5" fillId="0" borderId="8" xfId="0" applyNumberFormat="1" applyFont="1" applyFill="1" applyBorder="1" applyAlignment="1">
      <alignment horizontal="center" vertical="center" wrapText="1"/>
    </xf>
    <xf numFmtId="49" fontId="8" fillId="0" borderId="8" xfId="0" applyNumberFormat="1" applyFont="1" applyBorder="1" applyAlignment="1">
      <alignment horizontal="center" vertical="center" wrapText="1"/>
    </xf>
    <xf numFmtId="9" fontId="8" fillId="0" borderId="8"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49" fontId="5" fillId="0" borderId="9" xfId="0" quotePrefix="1" applyNumberFormat="1" applyFont="1" applyBorder="1" applyAlignment="1">
      <alignment horizontal="center" vertical="center" wrapText="1"/>
    </xf>
    <xf numFmtId="168" fontId="5" fillId="0" borderId="8" xfId="0" applyNumberFormat="1" applyFont="1" applyFill="1" applyBorder="1" applyAlignment="1">
      <alignment horizontal="center" vertical="center"/>
    </xf>
    <xf numFmtId="0" fontId="5" fillId="0" borderId="23" xfId="0" applyFont="1" applyBorder="1" applyAlignment="1">
      <alignment horizontal="center" vertical="center"/>
    </xf>
    <xf numFmtId="0" fontId="5" fillId="0" borderId="9" xfId="0" quotePrefix="1" applyFont="1" applyBorder="1" applyAlignment="1">
      <alignment horizontal="center" vertical="center" wrapText="1"/>
    </xf>
    <xf numFmtId="49" fontId="2" fillId="0" borderId="23"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0" fillId="0" borderId="23" xfId="0" applyBorder="1" applyAlignment="1">
      <alignment horizontal="center" vertical="center"/>
    </xf>
    <xf numFmtId="0" fontId="8" fillId="0" borderId="23" xfId="0" applyFont="1" applyBorder="1" applyAlignment="1">
      <alignment horizontal="center" vertical="center"/>
    </xf>
    <xf numFmtId="0" fontId="2" fillId="0" borderId="2" xfId="0" applyFont="1" applyBorder="1" applyAlignment="1">
      <alignment horizontal="center" vertical="center" wrapText="1"/>
    </xf>
    <xf numFmtId="0" fontId="30" fillId="0" borderId="0" xfId="2" applyFont="1"/>
    <xf numFmtId="0" fontId="18" fillId="0" borderId="0" xfId="0" applyFont="1" applyAlignment="1">
      <alignment horizontal="left" wrapText="1"/>
    </xf>
    <xf numFmtId="0" fontId="9" fillId="0" borderId="0" xfId="0" applyFont="1" applyAlignment="1">
      <alignment horizontal="center" wrapText="1"/>
    </xf>
    <xf numFmtId="0" fontId="30" fillId="0" borderId="0" xfId="2" applyFont="1" applyFill="1"/>
    <xf numFmtId="0" fontId="19" fillId="0" borderId="0" xfId="0" applyFont="1"/>
    <xf numFmtId="0" fontId="20" fillId="0" borderId="0" xfId="0" applyFont="1"/>
    <xf numFmtId="0" fontId="15" fillId="0" borderId="0" xfId="0" applyFont="1"/>
    <xf numFmtId="0" fontId="47" fillId="0" borderId="0" xfId="2" applyFill="1"/>
    <xf numFmtId="0" fontId="33" fillId="0" borderId="0" xfId="2" applyFont="1"/>
    <xf numFmtId="0" fontId="34" fillId="0" borderId="0" xfId="2" applyFont="1"/>
    <xf numFmtId="0" fontId="35" fillId="0" borderId="0" xfId="2" applyFont="1" applyAlignment="1">
      <alignment vertical="top"/>
    </xf>
    <xf numFmtId="0" fontId="36" fillId="0" borderId="0" xfId="2" applyFont="1"/>
    <xf numFmtId="0" fontId="36" fillId="0" borderId="0" xfId="2" applyFont="1" applyAlignment="1">
      <alignment vertical="top"/>
    </xf>
    <xf numFmtId="0" fontId="36" fillId="0" borderId="0" xfId="2" applyFont="1" applyAlignment="1">
      <alignment vertical="top" wrapText="1"/>
    </xf>
    <xf numFmtId="0" fontId="36" fillId="0" borderId="0" xfId="2" applyFont="1" applyAlignment="1">
      <alignment vertical="center"/>
    </xf>
    <xf numFmtId="0" fontId="37" fillId="0" borderId="0" xfId="1" applyFont="1" applyAlignment="1" applyProtection="1">
      <alignment vertical="top" wrapText="1"/>
    </xf>
    <xf numFmtId="0" fontId="35" fillId="0" borderId="0" xfId="2" applyFont="1" applyAlignment="1">
      <alignment vertical="top" wrapText="1"/>
    </xf>
    <xf numFmtId="0" fontId="38" fillId="0" borderId="0" xfId="2" applyFont="1"/>
    <xf numFmtId="0" fontId="3" fillId="0" borderId="0" xfId="0" applyFont="1"/>
    <xf numFmtId="0" fontId="3" fillId="0" borderId="0" xfId="0" applyFont="1" applyAlignment="1">
      <alignment vertical="top"/>
    </xf>
    <xf numFmtId="0" fontId="3" fillId="0" borderId="0" xfId="0" applyFont="1" applyAlignment="1">
      <alignment vertical="top" wrapText="1"/>
    </xf>
    <xf numFmtId="0" fontId="38" fillId="0" borderId="0" xfId="2" applyFont="1" applyAlignment="1">
      <alignment vertical="top"/>
    </xf>
    <xf numFmtId="0" fontId="12" fillId="0" borderId="0" xfId="0" applyFont="1" applyAlignment="1">
      <alignment vertical="top"/>
    </xf>
    <xf numFmtId="0" fontId="38" fillId="0" borderId="0" xfId="2" applyFont="1" applyAlignment="1">
      <alignment vertical="top" wrapText="1"/>
    </xf>
    <xf numFmtId="0" fontId="39" fillId="6" borderId="0" xfId="2" applyFont="1" applyFill="1" applyAlignment="1">
      <alignment vertical="top"/>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3" borderId="8" xfId="0" applyFont="1" applyFill="1" applyBorder="1" applyAlignment="1">
      <alignment horizontal="center" vertical="center" wrapText="1"/>
    </xf>
    <xf numFmtId="0" fontId="36" fillId="0" borderId="0" xfId="2" applyFont="1" applyAlignment="1">
      <alignment horizontal="left" vertical="top" wrapText="1"/>
    </xf>
    <xf numFmtId="49" fontId="5" fillId="3" borderId="39" xfId="0" applyNumberFormat="1" applyFont="1" applyFill="1" applyBorder="1" applyAlignment="1">
      <alignment horizontal="center" vertical="center"/>
    </xf>
    <xf numFmtId="49" fontId="5" fillId="3" borderId="26" xfId="0" applyNumberFormat="1" applyFont="1" applyFill="1" applyBorder="1" applyAlignment="1">
      <alignment horizontal="center" vertical="center"/>
    </xf>
    <xf numFmtId="49" fontId="5" fillId="3" borderId="40" xfId="0" applyNumberFormat="1" applyFont="1" applyFill="1" applyBorder="1" applyAlignment="1">
      <alignment horizontal="center" vertical="center"/>
    </xf>
    <xf numFmtId="49" fontId="5" fillId="3" borderId="35" xfId="0" applyNumberFormat="1" applyFont="1" applyFill="1" applyBorder="1" applyAlignment="1">
      <alignment horizontal="center" vertical="center"/>
    </xf>
    <xf numFmtId="49" fontId="5" fillId="3" borderId="5" xfId="0" applyNumberFormat="1" applyFont="1" applyFill="1" applyBorder="1" applyAlignment="1">
      <alignment horizontal="center" vertical="center"/>
    </xf>
    <xf numFmtId="49" fontId="5" fillId="3" borderId="41" xfId="0" applyNumberFormat="1" applyFont="1" applyFill="1" applyBorder="1" applyAlignment="1">
      <alignment horizontal="center" vertical="center"/>
    </xf>
    <xf numFmtId="49" fontId="5" fillId="3" borderId="18" xfId="0" applyNumberFormat="1" applyFont="1" applyFill="1" applyBorder="1" applyAlignment="1">
      <alignment horizontal="center" vertical="center"/>
    </xf>
    <xf numFmtId="49" fontId="5" fillId="3" borderId="24"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4" fillId="3" borderId="0" xfId="0" applyFont="1" applyFill="1" applyBorder="1" applyAlignment="1">
      <alignment horizontal="left"/>
    </xf>
    <xf numFmtId="0" fontId="2" fillId="3" borderId="0" xfId="0" applyFont="1" applyFill="1" applyBorder="1" applyAlignment="1">
      <alignment horizontal="center" wrapText="1"/>
    </xf>
    <xf numFmtId="0" fontId="2" fillId="3" borderId="0" xfId="0" applyFont="1" applyFill="1" applyBorder="1" applyAlignment="1">
      <alignment horizontal="center"/>
    </xf>
    <xf numFmtId="0" fontId="15" fillId="3" borderId="0" xfId="0" applyFont="1" applyFill="1" applyBorder="1" applyAlignment="1">
      <alignment horizontal="left" vertical="center"/>
    </xf>
    <xf numFmtId="0" fontId="0" fillId="3" borderId="0" xfId="0" applyFill="1" applyBorder="1" applyAlignment="1">
      <alignment horizontal="center"/>
    </xf>
    <xf numFmtId="0" fontId="4" fillId="3" borderId="0" xfId="0" applyFont="1" applyFill="1" applyBorder="1" applyAlignment="1">
      <alignment horizontal="left" vertical="center"/>
    </xf>
    <xf numFmtId="0" fontId="15" fillId="3" borderId="0" xfId="0" applyFont="1" applyFill="1" applyBorder="1" applyAlignment="1">
      <alignment horizontal="center" vertical="center"/>
    </xf>
    <xf numFmtId="0" fontId="4" fillId="3" borderId="0" xfId="0" applyFont="1" applyFill="1" applyBorder="1" applyAlignment="1">
      <alignment vertical="center"/>
    </xf>
    <xf numFmtId="0" fontId="2" fillId="3" borderId="0" xfId="0" applyFont="1" applyFill="1" applyBorder="1" applyAlignment="1">
      <alignment vertical="center"/>
    </xf>
    <xf numFmtId="0" fontId="5" fillId="3" borderId="0" xfId="0" applyFont="1" applyFill="1" applyBorder="1" applyAlignment="1">
      <alignment horizontal="center"/>
    </xf>
    <xf numFmtId="0" fontId="4" fillId="3" borderId="0" xfId="0" applyFont="1" applyFill="1" applyBorder="1" applyAlignment="1">
      <alignment horizontal="center" vertical="center"/>
    </xf>
    <xf numFmtId="49" fontId="5" fillId="3" borderId="42" xfId="0" applyNumberFormat="1" applyFont="1" applyFill="1" applyBorder="1" applyAlignment="1">
      <alignment horizontal="center" vertical="center"/>
    </xf>
    <xf numFmtId="0" fontId="2" fillId="3" borderId="0" xfId="0" applyFont="1" applyFill="1" applyBorder="1" applyAlignment="1">
      <alignment horizontal="center" vertical="center"/>
    </xf>
    <xf numFmtId="0" fontId="4" fillId="3" borderId="0" xfId="0" applyFont="1" applyFill="1" applyAlignment="1">
      <alignment horizontal="left" vertical="center"/>
    </xf>
    <xf numFmtId="0" fontId="4" fillId="3" borderId="0" xfId="0" applyFont="1" applyFill="1" applyAlignment="1">
      <alignment horizontal="center" vertical="center"/>
    </xf>
    <xf numFmtId="0" fontId="0" fillId="3" borderId="0" xfId="0" applyFill="1" applyAlignment="1">
      <alignment horizontal="center"/>
    </xf>
    <xf numFmtId="0" fontId="4" fillId="3" borderId="0" xfId="0" applyNumberFormat="1" applyFont="1" applyFill="1" applyAlignment="1">
      <alignment horizontal="left" vertical="center"/>
    </xf>
    <xf numFmtId="0" fontId="2" fillId="3" borderId="0" xfId="0" applyFont="1" applyFill="1" applyAlignment="1">
      <alignment horizontal="left" vertical="center"/>
    </xf>
    <xf numFmtId="0" fontId="12" fillId="3" borderId="0" xfId="0" applyFont="1" applyFill="1" applyAlignment="1">
      <alignment horizontal="left"/>
    </xf>
    <xf numFmtId="0" fontId="15" fillId="3" borderId="0" xfId="0" applyFont="1" applyFill="1" applyAlignment="1">
      <alignment horizontal="left" vertical="center"/>
    </xf>
    <xf numFmtId="0" fontId="2" fillId="3" borderId="22" xfId="0" applyFont="1" applyFill="1" applyBorder="1" applyAlignment="1">
      <alignment vertical="center" wrapText="1"/>
    </xf>
    <xf numFmtId="0" fontId="2" fillId="3" borderId="0" xfId="0" applyFont="1" applyFill="1" applyAlignment="1">
      <alignment horizontal="center"/>
    </xf>
    <xf numFmtId="0" fontId="2" fillId="3" borderId="1" xfId="0" applyFont="1" applyFill="1" applyBorder="1" applyAlignment="1">
      <alignment vertical="center" wrapText="1"/>
    </xf>
    <xf numFmtId="0" fontId="2" fillId="3" borderId="24" xfId="0" applyFont="1" applyFill="1" applyBorder="1" applyAlignment="1">
      <alignment vertical="center" wrapText="1"/>
    </xf>
    <xf numFmtId="0" fontId="2" fillId="3" borderId="5" xfId="0" applyFont="1" applyFill="1" applyBorder="1" applyAlignment="1">
      <alignment vertical="center" wrapText="1"/>
    </xf>
    <xf numFmtId="0" fontId="2" fillId="0" borderId="2"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169" fontId="5" fillId="0" borderId="2" xfId="0" applyNumberFormat="1" applyFont="1" applyFill="1" applyBorder="1" applyAlignment="1">
      <alignment horizontal="center" vertical="center" wrapText="1"/>
    </xf>
    <xf numFmtId="0" fontId="4" fillId="3" borderId="5" xfId="0" applyFont="1" applyFill="1" applyBorder="1" applyAlignment="1">
      <alignment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wrapText="1"/>
    </xf>
    <xf numFmtId="0" fontId="4" fillId="3" borderId="0" xfId="0" applyFont="1" applyFill="1" applyAlignment="1">
      <alignment horizontal="left" vertical="center" wrapText="1"/>
    </xf>
    <xf numFmtId="49" fontId="2" fillId="0" borderId="43" xfId="0" applyNumberFormat="1" applyFont="1" applyBorder="1" applyAlignment="1">
      <alignment horizontal="center" vertical="center" wrapText="1"/>
    </xf>
    <xf numFmtId="164" fontId="5" fillId="2" borderId="32" xfId="0" applyNumberFormat="1" applyFont="1" applyFill="1" applyBorder="1" applyAlignment="1">
      <alignment horizontal="center" vertical="center"/>
    </xf>
    <xf numFmtId="164" fontId="5" fillId="0" borderId="43" xfId="0" applyNumberFormat="1" applyFont="1" applyFill="1" applyBorder="1" applyAlignment="1">
      <alignment horizontal="center" vertical="center"/>
    </xf>
    <xf numFmtId="164" fontId="5" fillId="0" borderId="18" xfId="0" applyNumberFormat="1" applyFont="1" applyFill="1" applyBorder="1" applyAlignment="1">
      <alignment horizontal="center" vertical="center"/>
    </xf>
    <xf numFmtId="0" fontId="3" fillId="0" borderId="21" xfId="0" applyFont="1" applyBorder="1" applyAlignment="1">
      <alignment horizontal="center" vertical="center"/>
    </xf>
    <xf numFmtId="164" fontId="5" fillId="2" borderId="19" xfId="0" applyNumberFormat="1" applyFont="1" applyFill="1" applyBorder="1" applyAlignment="1">
      <alignment horizontal="center" vertical="center"/>
    </xf>
    <xf numFmtId="0" fontId="5" fillId="3" borderId="0" xfId="0" applyFont="1" applyFill="1" applyBorder="1" applyAlignment="1">
      <alignment horizontal="center" vertical="center"/>
    </xf>
    <xf numFmtId="0" fontId="5" fillId="3" borderId="44" xfId="0" applyFont="1" applyFill="1" applyBorder="1" applyAlignment="1">
      <alignment horizontal="center" vertical="center"/>
    </xf>
    <xf numFmtId="0" fontId="2" fillId="0" borderId="45" xfId="0" applyFont="1" applyBorder="1" applyAlignment="1">
      <alignment horizontal="center" vertical="center" wrapText="1"/>
    </xf>
    <xf numFmtId="164" fontId="5" fillId="0" borderId="26"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0" fontId="2" fillId="0" borderId="46" xfId="0" applyFont="1" applyBorder="1" applyAlignment="1">
      <alignment horizontal="center" vertical="center" wrapText="1"/>
    </xf>
    <xf numFmtId="164" fontId="5" fillId="2" borderId="19" xfId="0" applyNumberFormat="1" applyFont="1" applyFill="1" applyBorder="1" applyAlignment="1">
      <alignment horizontal="center" vertical="center" wrapText="1"/>
    </xf>
    <xf numFmtId="0" fontId="15" fillId="3" borderId="0" xfId="0" applyFont="1" applyFill="1" applyAlignment="1">
      <alignment horizontal="left" vertical="center" wrapText="1"/>
    </xf>
    <xf numFmtId="166" fontId="5" fillId="2" borderId="8" xfId="0" applyNumberFormat="1" applyFont="1" applyFill="1" applyBorder="1" applyAlignment="1">
      <alignment horizontal="center" vertical="center" wrapText="1"/>
    </xf>
    <xf numFmtId="166" fontId="5" fillId="2" borderId="6" xfId="0" applyNumberFormat="1" applyFont="1" applyFill="1" applyBorder="1" applyAlignment="1">
      <alignment horizontal="center" vertical="center" wrapText="1"/>
    </xf>
    <xf numFmtId="166" fontId="5" fillId="2" borderId="2"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8" fillId="0" borderId="0" xfId="1" applyAlignment="1" applyProtection="1">
      <alignment horizontal="center" vertical="center" wrapText="1"/>
    </xf>
    <xf numFmtId="0" fontId="48" fillId="0" borderId="0" xfId="1" applyAlignment="1" applyProtection="1">
      <alignment horizontal="center" wrapText="1"/>
    </xf>
    <xf numFmtId="0" fontId="2" fillId="0" borderId="8"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49" fontId="2" fillId="0" borderId="8" xfId="0" applyNumberFormat="1" applyFont="1" applyBorder="1" applyAlignment="1">
      <alignment horizontal="center" vertical="center" wrapText="1"/>
    </xf>
    <xf numFmtId="0" fontId="5" fillId="0" borderId="37" xfId="0" applyNumberFormat="1" applyFont="1" applyBorder="1" applyAlignment="1">
      <alignment horizontal="center" vertical="center"/>
    </xf>
    <xf numFmtId="0" fontId="5" fillId="0" borderId="12"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0" fontId="5" fillId="0" borderId="19"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164" fontId="5" fillId="0" borderId="38" xfId="0" applyNumberFormat="1" applyFont="1" applyFill="1" applyBorder="1" applyAlignment="1">
      <alignment horizontal="center" vertical="center"/>
    </xf>
    <xf numFmtId="49" fontId="5" fillId="3" borderId="47" xfId="0" applyNumberFormat="1" applyFont="1" applyFill="1" applyBorder="1" applyAlignment="1">
      <alignment horizontal="center" vertical="center"/>
    </xf>
    <xf numFmtId="49" fontId="5" fillId="3" borderId="38" xfId="0" applyNumberFormat="1" applyFont="1" applyFill="1" applyBorder="1" applyAlignment="1">
      <alignment horizontal="center" vertical="center"/>
    </xf>
    <xf numFmtId="49" fontId="5" fillId="3" borderId="48" xfId="0" applyNumberFormat="1" applyFont="1" applyFill="1" applyBorder="1" applyAlignment="1">
      <alignment horizontal="center" vertical="center"/>
    </xf>
    <xf numFmtId="0" fontId="0" fillId="0" borderId="6" xfId="0" applyBorder="1" applyAlignment="1">
      <alignment horizontal="center" wrapText="1"/>
    </xf>
    <xf numFmtId="0" fontId="0" fillId="0" borderId="2" xfId="0" applyBorder="1" applyAlignment="1">
      <alignment horizontal="center" wrapText="1"/>
    </xf>
    <xf numFmtId="0" fontId="4" fillId="0" borderId="0" xfId="0" applyFont="1" applyFill="1" applyBorder="1" applyAlignment="1">
      <alignment horizontal="left" vertical="center"/>
    </xf>
    <xf numFmtId="0" fontId="5" fillId="0" borderId="2" xfId="0" applyNumberFormat="1" applyFont="1" applyFill="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4" fillId="0" borderId="0" xfId="0" applyFont="1" applyFill="1" applyAlignment="1">
      <alignment horizontal="left"/>
    </xf>
    <xf numFmtId="49" fontId="5" fillId="0" borderId="37" xfId="0" applyNumberFormat="1" applyFont="1" applyBorder="1" applyAlignment="1">
      <alignment horizontal="center" vertical="center" wrapText="1"/>
    </xf>
    <xf numFmtId="0" fontId="5" fillId="0" borderId="37"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37" xfId="0" applyNumberFormat="1" applyFont="1" applyBorder="1" applyAlignment="1">
      <alignment horizontal="center" vertical="center" wrapText="1"/>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6" xfId="0" applyFont="1" applyFill="1" applyBorder="1" applyAlignment="1">
      <alignment horizontal="center" vertical="center" wrapText="1"/>
    </xf>
    <xf numFmtId="164" fontId="5" fillId="0" borderId="48" xfId="0" applyNumberFormat="1" applyFont="1" applyFill="1" applyBorder="1" applyAlignment="1">
      <alignment horizontal="center" vertical="center"/>
    </xf>
    <xf numFmtId="164" fontId="5" fillId="0" borderId="19" xfId="0" applyNumberFormat="1" applyFont="1" applyFill="1" applyBorder="1" applyAlignment="1">
      <alignment horizontal="center" vertical="center"/>
    </xf>
    <xf numFmtId="0" fontId="8" fillId="0" borderId="0" xfId="3" applyAlignment="1">
      <alignment horizontal="center"/>
    </xf>
    <xf numFmtId="0" fontId="8" fillId="0" borderId="0" xfId="3" applyFont="1" applyAlignment="1">
      <alignment horizontal="center"/>
    </xf>
    <xf numFmtId="0" fontId="5" fillId="0" borderId="0" xfId="3" applyFont="1" applyAlignment="1">
      <alignment horizontal="center" vertical="center"/>
    </xf>
    <xf numFmtId="0" fontId="1" fillId="0" borderId="4" xfId="3" applyFont="1" applyBorder="1" applyAlignment="1">
      <alignment horizontal="center" vertical="center" wrapText="1"/>
    </xf>
    <xf numFmtId="0" fontId="2" fillId="0" borderId="0" xfId="3" applyFont="1" applyAlignment="1">
      <alignment horizontal="center" vertical="center" wrapText="1"/>
    </xf>
    <xf numFmtId="0" fontId="2" fillId="0" borderId="0" xfId="3" applyFont="1" applyBorder="1" applyAlignment="1">
      <alignment horizontal="center" vertical="center" wrapText="1"/>
    </xf>
    <xf numFmtId="0" fontId="5" fillId="0" borderId="24" xfId="3" applyNumberFormat="1" applyFont="1" applyBorder="1" applyAlignment="1">
      <alignment horizontal="center" vertical="center" wrapText="1"/>
    </xf>
    <xf numFmtId="49" fontId="5" fillId="0" borderId="8" xfId="3" applyNumberFormat="1" applyFont="1" applyBorder="1" applyAlignment="1">
      <alignment horizontal="center" vertical="center" wrapText="1"/>
    </xf>
    <xf numFmtId="0" fontId="5" fillId="0" borderId="8" xfId="3" applyNumberFormat="1" applyFont="1" applyBorder="1" applyAlignment="1">
      <alignment horizontal="center" vertical="center" wrapText="1"/>
    </xf>
    <xf numFmtId="0" fontId="5" fillId="0" borderId="8" xfId="3" applyNumberFormat="1" applyFont="1" applyFill="1" applyBorder="1" applyAlignment="1">
      <alignment horizontal="center" vertical="center"/>
    </xf>
    <xf numFmtId="49" fontId="5" fillId="0" borderId="9" xfId="3" applyNumberFormat="1" applyFont="1" applyBorder="1" applyAlignment="1">
      <alignment horizontal="center" vertical="center" wrapText="1"/>
    </xf>
    <xf numFmtId="49" fontId="5" fillId="0" borderId="0" xfId="3" applyNumberFormat="1" applyFont="1" applyAlignment="1">
      <alignment horizontal="center" vertical="center" wrapText="1"/>
    </xf>
    <xf numFmtId="0" fontId="5" fillId="0" borderId="5" xfId="3" applyNumberFormat="1" applyFont="1" applyBorder="1" applyAlignment="1">
      <alignment horizontal="center" vertical="center" wrapText="1"/>
    </xf>
    <xf numFmtId="49" fontId="5" fillId="0" borderId="6" xfId="3" applyNumberFormat="1" applyFont="1" applyBorder="1" applyAlignment="1">
      <alignment horizontal="center" vertical="center" wrapText="1"/>
    </xf>
    <xf numFmtId="0" fontId="5" fillId="0" borderId="6" xfId="3" applyNumberFormat="1" applyFont="1" applyBorder="1" applyAlignment="1">
      <alignment horizontal="center" vertical="center" wrapText="1"/>
    </xf>
    <xf numFmtId="0" fontId="5" fillId="0" borderId="6" xfId="3" applyNumberFormat="1" applyFont="1" applyFill="1" applyBorder="1" applyAlignment="1">
      <alignment horizontal="center" vertical="center"/>
    </xf>
    <xf numFmtId="49" fontId="5" fillId="0" borderId="4" xfId="3" applyNumberFormat="1" applyFont="1" applyBorder="1" applyAlignment="1">
      <alignment horizontal="center" vertical="center" wrapText="1"/>
    </xf>
    <xf numFmtId="49" fontId="5" fillId="0" borderId="5" xfId="3" applyNumberFormat="1" applyFont="1" applyBorder="1" applyAlignment="1">
      <alignment horizontal="center" vertical="center" wrapText="1"/>
    </xf>
    <xf numFmtId="49" fontId="5" fillId="0" borderId="0" xfId="3" applyNumberFormat="1" applyFont="1" applyBorder="1" applyAlignment="1">
      <alignment horizontal="center" vertical="center" wrapText="1"/>
    </xf>
    <xf numFmtId="164" fontId="5" fillId="0" borderId="0" xfId="3" applyNumberFormat="1" applyFont="1" applyFill="1" applyBorder="1" applyAlignment="1">
      <alignment horizontal="center" vertical="center"/>
    </xf>
    <xf numFmtId="49" fontId="5" fillId="0" borderId="0" xfId="3" applyNumberFormat="1" applyFont="1" applyFill="1" applyBorder="1" applyAlignment="1">
      <alignment horizontal="center" vertical="center" wrapText="1"/>
    </xf>
    <xf numFmtId="0" fontId="8" fillId="0" borderId="0" xfId="3" applyFill="1" applyBorder="1" applyAlignment="1">
      <alignment horizontal="center"/>
    </xf>
    <xf numFmtId="0" fontId="48" fillId="0" borderId="6" xfId="1" applyBorder="1" applyAlignment="1" applyProtection="1">
      <alignment horizontal="center" wrapText="1"/>
    </xf>
    <xf numFmtId="0" fontId="36" fillId="0" borderId="0" xfId="2" applyFont="1" applyAlignment="1">
      <alignment horizontal="left" vertical="center" wrapText="1"/>
    </xf>
    <xf numFmtId="0" fontId="5" fillId="0" borderId="3" xfId="0" applyNumberFormat="1" applyFont="1" applyFill="1" applyBorder="1" applyAlignment="1">
      <alignment horizontal="center" vertical="center"/>
    </xf>
    <xf numFmtId="0" fontId="5" fillId="0" borderId="48"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8" xfId="0" applyFont="1" applyFill="1" applyBorder="1" applyAlignment="1">
      <alignment horizontal="center" vertical="center" wrapText="1"/>
    </xf>
    <xf numFmtId="164" fontId="5" fillId="0" borderId="28"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0" fontId="2" fillId="3" borderId="4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1" xfId="0" applyFont="1" applyFill="1" applyBorder="1" applyAlignment="1">
      <alignment horizontal="center" vertical="center" wrapText="1"/>
    </xf>
    <xf numFmtId="49" fontId="2" fillId="0" borderId="15" xfId="0" applyNumberFormat="1" applyFont="1" applyBorder="1" applyAlignment="1">
      <alignment horizontal="center" vertical="center" wrapText="1"/>
    </xf>
    <xf numFmtId="0" fontId="2" fillId="3" borderId="5" xfId="0" applyFont="1" applyFill="1" applyBorder="1" applyAlignment="1">
      <alignment horizontal="center" vertical="center" wrapText="1"/>
    </xf>
    <xf numFmtId="49" fontId="5" fillId="3" borderId="43" xfId="0" applyNumberFormat="1" applyFont="1" applyFill="1" applyBorder="1" applyAlignment="1">
      <alignment horizontal="center" vertical="center"/>
    </xf>
    <xf numFmtId="0" fontId="4" fillId="0" borderId="0" xfId="0" applyFont="1" applyFill="1" applyBorder="1" applyAlignment="1">
      <alignment horizontal="left"/>
    </xf>
    <xf numFmtId="0" fontId="0" fillId="0" borderId="0" xfId="0" applyFill="1" applyBorder="1" applyAlignment="1">
      <alignment horizontal="center"/>
    </xf>
    <xf numFmtId="0" fontId="2" fillId="3" borderId="20" xfId="0" applyFont="1" applyFill="1" applyBorder="1" applyAlignment="1">
      <alignment vertical="center" wrapText="1"/>
    </xf>
    <xf numFmtId="0" fontId="2" fillId="3" borderId="35" xfId="0" applyFont="1" applyFill="1" applyBorder="1" applyAlignment="1">
      <alignment vertical="center" wrapText="1"/>
    </xf>
    <xf numFmtId="0" fontId="2" fillId="3" borderId="18" xfId="0" applyFont="1" applyFill="1" applyBorder="1" applyAlignment="1">
      <alignment vertical="center" wrapText="1"/>
    </xf>
    <xf numFmtId="0" fontId="9" fillId="3" borderId="0" xfId="0" applyFont="1" applyFill="1" applyAlignment="1">
      <alignment horizontal="left"/>
    </xf>
    <xf numFmtId="0" fontId="5" fillId="3" borderId="0" xfId="0" applyFont="1" applyFill="1" applyAlignment="1">
      <alignment horizontal="center"/>
    </xf>
    <xf numFmtId="0" fontId="8" fillId="0" borderId="0" xfId="0" applyFont="1"/>
    <xf numFmtId="0" fontId="2" fillId="3" borderId="35" xfId="0" applyFont="1" applyFill="1" applyBorder="1" applyAlignment="1">
      <alignment horizontal="center" vertical="center" wrapText="1"/>
    </xf>
    <xf numFmtId="0" fontId="15" fillId="3" borderId="0" xfId="0" applyFont="1" applyFill="1" applyBorder="1" applyAlignment="1">
      <alignment horizontal="left" vertical="center" wrapText="1"/>
    </xf>
    <xf numFmtId="0" fontId="15" fillId="0" borderId="0" xfId="0" applyFont="1" applyBorder="1" applyAlignment="1">
      <alignment horizontal="left" vertical="center" wrapText="1"/>
    </xf>
    <xf numFmtId="0" fontId="0" fillId="0" borderId="6" xfId="0" applyBorder="1" applyAlignment="1">
      <alignment horizontal="center" vertical="center" wrapText="1"/>
    </xf>
    <xf numFmtId="164" fontId="5" fillId="0" borderId="53"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0" fontId="15" fillId="0" borderId="0" xfId="0" applyFont="1" applyFill="1" applyAlignment="1">
      <alignment horizontal="left" vertical="center" wrapText="1"/>
    </xf>
    <xf numFmtId="49" fontId="5" fillId="0" borderId="47"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3" borderId="40" xfId="0" applyNumberFormat="1" applyFont="1" applyFill="1" applyBorder="1" applyAlignment="1">
      <alignment horizontal="center" vertical="center"/>
    </xf>
    <xf numFmtId="0" fontId="5" fillId="0" borderId="5" xfId="0" applyNumberFormat="1" applyFont="1" applyBorder="1" applyAlignment="1">
      <alignment horizontal="center" vertical="center"/>
    </xf>
    <xf numFmtId="0" fontId="5" fillId="2" borderId="8" xfId="0" applyNumberFormat="1" applyFont="1" applyFill="1" applyBorder="1" applyAlignment="1">
      <alignment horizontal="center" vertical="center"/>
    </xf>
    <xf numFmtId="0" fontId="5" fillId="3" borderId="5" xfId="0" applyNumberFormat="1" applyFont="1" applyFill="1" applyBorder="1" applyAlignment="1">
      <alignment horizontal="center" vertical="center" wrapText="1"/>
    </xf>
    <xf numFmtId="0" fontId="5" fillId="0" borderId="4" xfId="0" applyNumberFormat="1" applyFont="1" applyBorder="1" applyAlignment="1">
      <alignment horizontal="center" vertical="center"/>
    </xf>
    <xf numFmtId="0" fontId="5" fillId="3" borderId="5" xfId="0" applyNumberFormat="1" applyFont="1" applyFill="1" applyBorder="1" applyAlignment="1">
      <alignment horizontal="center" vertical="center"/>
    </xf>
    <xf numFmtId="0" fontId="5" fillId="0" borderId="5" xfId="0" applyNumberFormat="1" applyFont="1" applyBorder="1" applyAlignment="1">
      <alignment horizontal="center" vertical="center" wrapText="1"/>
    </xf>
    <xf numFmtId="164" fontId="5" fillId="0" borderId="54" xfId="0" applyNumberFormat="1" applyFont="1" applyFill="1" applyBorder="1" applyAlignment="1">
      <alignment horizontal="center" vertical="center"/>
    </xf>
    <xf numFmtId="0" fontId="5" fillId="0" borderId="22"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xf>
    <xf numFmtId="49" fontId="5" fillId="0" borderId="55"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164" fontId="5" fillId="0" borderId="51" xfId="0" applyNumberFormat="1" applyFont="1" applyFill="1" applyBorder="1" applyAlignment="1">
      <alignment horizontal="center" vertical="center"/>
    </xf>
    <xf numFmtId="49" fontId="5" fillId="0" borderId="22" xfId="0" applyNumberFormat="1" applyFont="1" applyBorder="1" applyAlignment="1">
      <alignment horizontal="center" vertical="center" wrapText="1"/>
    </xf>
    <xf numFmtId="0" fontId="8" fillId="0" borderId="6" xfId="0" applyFont="1" applyBorder="1" applyAlignment="1">
      <alignment horizontal="center" vertical="center"/>
    </xf>
    <xf numFmtId="0" fontId="2" fillId="0" borderId="56" xfId="0"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xf>
    <xf numFmtId="0" fontId="15" fillId="0" borderId="0" xfId="0" applyFont="1" applyFill="1" applyBorder="1" applyAlignment="1">
      <alignment horizontal="center" vertical="center"/>
    </xf>
    <xf numFmtId="0" fontId="15" fillId="3" borderId="0" xfId="0" applyFont="1" applyFill="1" applyAlignment="1">
      <alignment horizontal="center"/>
    </xf>
    <xf numFmtId="49" fontId="5" fillId="0" borderId="33" xfId="0" applyNumberFormat="1" applyFont="1" applyBorder="1" applyAlignment="1">
      <alignment horizontal="center" vertical="center" wrapText="1"/>
    </xf>
    <xf numFmtId="0" fontId="0" fillId="0" borderId="6" xfId="0" applyFill="1" applyBorder="1" applyAlignment="1">
      <alignment horizontal="center" vertical="center" wrapText="1"/>
    </xf>
    <xf numFmtId="0" fontId="5" fillId="0" borderId="0" xfId="3" applyNumberFormat="1" applyFont="1" applyFill="1" applyBorder="1" applyAlignment="1">
      <alignment horizontal="center" vertical="center"/>
    </xf>
    <xf numFmtId="49" fontId="5" fillId="2" borderId="19"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5" fillId="3" borderId="58" xfId="0" applyFont="1" applyFill="1" applyBorder="1" applyAlignment="1">
      <alignment horizontal="center" vertical="center"/>
    </xf>
    <xf numFmtId="0" fontId="2" fillId="3" borderId="0" xfId="0" applyFont="1" applyFill="1" applyBorder="1" applyAlignment="1">
      <alignment horizontal="left" vertical="center"/>
    </xf>
    <xf numFmtId="0" fontId="5" fillId="0" borderId="28" xfId="0" applyFont="1" applyFill="1" applyBorder="1" applyAlignment="1">
      <alignment vertical="center" wrapText="1"/>
    </xf>
    <xf numFmtId="0" fontId="5" fillId="0" borderId="4" xfId="0" applyFont="1" applyFill="1" applyBorder="1" applyAlignment="1">
      <alignment vertical="center" wrapText="1"/>
    </xf>
    <xf numFmtId="0" fontId="17" fillId="0" borderId="8" xfId="3" applyNumberFormat="1" applyFont="1" applyFill="1" applyBorder="1" applyAlignment="1">
      <alignment horizontal="center" vertical="center"/>
    </xf>
    <xf numFmtId="0" fontId="17" fillId="0" borderId="6" xfId="3" applyNumberFormat="1" applyFont="1" applyFill="1" applyBorder="1" applyAlignment="1">
      <alignment horizontal="center" vertical="center"/>
    </xf>
    <xf numFmtId="0" fontId="4" fillId="0" borderId="0" xfId="0" applyNumberFormat="1" applyFont="1" applyBorder="1" applyAlignment="1">
      <alignment horizontal="left" vertical="center" wrapText="1"/>
    </xf>
    <xf numFmtId="0" fontId="8" fillId="0" borderId="0" xfId="0" applyNumberFormat="1" applyFont="1" applyAlignment="1">
      <alignment horizontal="center"/>
    </xf>
    <xf numFmtId="0" fontId="31" fillId="7" borderId="5" xfId="0" applyFont="1" applyFill="1" applyBorder="1" applyAlignment="1">
      <alignment horizontal="center" vertical="center" wrapText="1"/>
    </xf>
    <xf numFmtId="0" fontId="32" fillId="7" borderId="6" xfId="0" applyFont="1" applyFill="1" applyBorder="1" applyAlignment="1">
      <alignment vertical="center" wrapText="1"/>
    </xf>
    <xf numFmtId="0" fontId="48" fillId="7" borderId="6" xfId="1" applyFill="1" applyBorder="1" applyAlignment="1" applyProtection="1">
      <alignment horizontal="center" vertical="center" wrapText="1"/>
    </xf>
    <xf numFmtId="0" fontId="32" fillId="7" borderId="4" xfId="0" applyFont="1" applyFill="1" applyBorder="1" applyAlignment="1">
      <alignment horizontal="center" vertical="center" wrapText="1"/>
    </xf>
    <xf numFmtId="0" fontId="32" fillId="7" borderId="5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48" fillId="7" borderId="0" xfId="1" applyFill="1" applyAlignment="1" applyProtection="1">
      <alignment horizontal="center" vertical="center" wrapText="1"/>
    </xf>
    <xf numFmtId="0" fontId="48" fillId="7" borderId="0" xfId="1" applyFill="1" applyAlignment="1" applyProtection="1">
      <alignment horizontal="center" wrapText="1"/>
    </xf>
    <xf numFmtId="0" fontId="31" fillId="7" borderId="24" xfId="0" applyFont="1" applyFill="1" applyBorder="1" applyAlignment="1">
      <alignment horizontal="center" vertical="center" wrapText="1"/>
    </xf>
    <xf numFmtId="0" fontId="32" fillId="7" borderId="8" xfId="0" applyFont="1" applyFill="1" applyBorder="1" applyAlignment="1">
      <alignment vertical="center" wrapText="1"/>
    </xf>
    <xf numFmtId="0" fontId="48" fillId="7" borderId="8" xfId="1" applyFill="1" applyBorder="1" applyAlignment="1" applyProtection="1">
      <alignment horizontal="center" vertical="center" wrapText="1"/>
    </xf>
    <xf numFmtId="0" fontId="31" fillId="7" borderId="6" xfId="0" applyFont="1" applyFill="1" applyBorder="1" applyAlignment="1">
      <alignment vertical="center" wrapText="1"/>
    </xf>
    <xf numFmtId="0" fontId="31" fillId="7" borderId="0" xfId="0" applyFont="1" applyFill="1" applyBorder="1" applyAlignment="1">
      <alignment vertical="center" wrapText="1"/>
    </xf>
    <xf numFmtId="164" fontId="16" fillId="2" borderId="6" xfId="0" applyNumberFormat="1" applyFont="1" applyFill="1" applyBorder="1" applyAlignment="1">
      <alignment horizontal="center" vertical="center" wrapText="1"/>
    </xf>
    <xf numFmtId="164" fontId="16" fillId="2" borderId="2" xfId="0" applyNumberFormat="1" applyFont="1" applyFill="1" applyBorder="1" applyAlignment="1">
      <alignment horizontal="center" vertical="center" wrapText="1"/>
    </xf>
    <xf numFmtId="164" fontId="5" fillId="2" borderId="30"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0" fontId="5" fillId="0" borderId="33"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32" xfId="0" applyNumberFormat="1" applyFont="1" applyBorder="1" applyAlignment="1">
      <alignment horizontal="center" vertical="center" wrapText="1"/>
    </xf>
    <xf numFmtId="164" fontId="5" fillId="0" borderId="19" xfId="0" applyNumberFormat="1" applyFont="1" applyFill="1" applyBorder="1" applyAlignment="1">
      <alignment horizontal="center" vertical="center" wrapText="1"/>
    </xf>
    <xf numFmtId="164" fontId="5" fillId="0" borderId="30" xfId="0" applyNumberFormat="1" applyFont="1" applyFill="1" applyBorder="1" applyAlignment="1">
      <alignment horizontal="center" vertical="center" wrapText="1"/>
    </xf>
    <xf numFmtId="0" fontId="40" fillId="0" borderId="21" xfId="0" applyFont="1" applyBorder="1" applyAlignment="1">
      <alignment horizontal="center" vertical="center" wrapText="1"/>
    </xf>
    <xf numFmtId="0" fontId="2" fillId="0" borderId="23" xfId="3" applyFont="1" applyBorder="1" applyAlignment="1">
      <alignment horizontal="center" vertical="center" wrapText="1"/>
    </xf>
    <xf numFmtId="0" fontId="8" fillId="3" borderId="0" xfId="3" applyFill="1" applyBorder="1" applyAlignment="1">
      <alignment horizontal="center"/>
    </xf>
    <xf numFmtId="0" fontId="15" fillId="3" borderId="0" xfId="3" applyFont="1" applyFill="1" applyBorder="1" applyAlignment="1">
      <alignment horizontal="left" vertical="center"/>
    </xf>
    <xf numFmtId="0" fontId="4" fillId="3" borderId="0" xfId="3" applyFont="1" applyFill="1" applyBorder="1" applyAlignment="1">
      <alignment horizontal="left" vertical="center"/>
    </xf>
    <xf numFmtId="164" fontId="5" fillId="2" borderId="6" xfId="3" applyNumberFormat="1" applyFont="1" applyFill="1" applyBorder="1" applyAlignment="1">
      <alignment horizontal="center" vertical="center"/>
    </xf>
    <xf numFmtId="164" fontId="5" fillId="2" borderId="8" xfId="3" applyNumberFormat="1" applyFont="1" applyFill="1" applyBorder="1" applyAlignment="1">
      <alignment horizontal="center" vertical="center"/>
    </xf>
    <xf numFmtId="0" fontId="8" fillId="0" borderId="0" xfId="3" applyBorder="1" applyAlignment="1">
      <alignment horizontal="center"/>
    </xf>
    <xf numFmtId="0" fontId="5" fillId="0" borderId="0" xfId="3" applyFont="1" applyAlignment="1">
      <alignment horizontal="center"/>
    </xf>
    <xf numFmtId="0" fontId="5" fillId="0" borderId="0" xfId="3" applyFont="1" applyBorder="1" applyAlignment="1">
      <alignment horizontal="center"/>
    </xf>
    <xf numFmtId="0" fontId="2" fillId="0" borderId="0" xfId="3" applyFont="1" applyBorder="1" applyAlignment="1">
      <alignment horizontal="left" wrapText="1"/>
    </xf>
    <xf numFmtId="0" fontId="5" fillId="3" borderId="0" xfId="3" applyFont="1" applyFill="1" applyBorder="1" applyAlignment="1">
      <alignment horizontal="center"/>
    </xf>
    <xf numFmtId="0" fontId="2" fillId="3" borderId="0" xfId="3" applyFont="1" applyFill="1" applyBorder="1" applyAlignment="1">
      <alignment horizontal="center"/>
    </xf>
    <xf numFmtId="49" fontId="2" fillId="0" borderId="0" xfId="3" applyNumberFormat="1" applyFont="1" applyAlignment="1">
      <alignment horizontal="center" vertical="center" wrapText="1"/>
    </xf>
    <xf numFmtId="164" fontId="5" fillId="2" borderId="8" xfId="3" applyNumberFormat="1" applyFont="1" applyFill="1" applyBorder="1" applyAlignment="1">
      <alignment horizontal="center" vertical="center" wrapText="1"/>
    </xf>
    <xf numFmtId="49" fontId="5" fillId="3" borderId="4" xfId="3" applyNumberFormat="1" applyFont="1" applyFill="1" applyBorder="1" applyAlignment="1">
      <alignment horizontal="center" vertical="center"/>
    </xf>
    <xf numFmtId="49" fontId="5" fillId="3" borderId="6" xfId="3" applyNumberFormat="1" applyFont="1" applyFill="1" applyBorder="1" applyAlignment="1">
      <alignment horizontal="center" vertical="center"/>
    </xf>
    <xf numFmtId="49" fontId="5" fillId="3" borderId="5" xfId="3" applyNumberFormat="1" applyFont="1" applyFill="1" applyBorder="1" applyAlignment="1">
      <alignment horizontal="center" vertical="center"/>
    </xf>
    <xf numFmtId="0" fontId="5" fillId="0" borderId="6" xfId="3" applyFont="1" applyBorder="1" applyAlignment="1">
      <alignment horizontal="center" vertical="center" wrapText="1"/>
    </xf>
    <xf numFmtId="0" fontId="5" fillId="0" borderId="6" xfId="3" applyFont="1" applyBorder="1" applyAlignment="1">
      <alignment horizontal="center" vertical="center"/>
    </xf>
    <xf numFmtId="49" fontId="5" fillId="3" borderId="9" xfId="3" applyNumberFormat="1" applyFont="1" applyFill="1" applyBorder="1" applyAlignment="1">
      <alignment horizontal="center" vertical="center"/>
    </xf>
    <xf numFmtId="49" fontId="5" fillId="3" borderId="8" xfId="3" applyNumberFormat="1" applyFont="1" applyFill="1" applyBorder="1" applyAlignment="1">
      <alignment horizontal="center" vertical="center"/>
    </xf>
    <xf numFmtId="49" fontId="5" fillId="3" borderId="24" xfId="3" applyNumberFormat="1" applyFont="1" applyFill="1" applyBorder="1" applyAlignment="1">
      <alignment horizontal="center" vertical="center"/>
    </xf>
    <xf numFmtId="0" fontId="5" fillId="0" borderId="8" xfId="3" applyFont="1" applyBorder="1" applyAlignment="1">
      <alignment horizontal="center" vertical="center" wrapText="1"/>
    </xf>
    <xf numFmtId="0" fontId="5" fillId="0" borderId="8" xfId="3" applyFont="1" applyBorder="1" applyAlignment="1">
      <alignment horizontal="center" vertical="center"/>
    </xf>
    <xf numFmtId="49" fontId="5" fillId="0" borderId="24" xfId="3" applyNumberFormat="1" applyFont="1" applyBorder="1" applyAlignment="1">
      <alignment horizontal="center" vertical="center" wrapText="1"/>
    </xf>
    <xf numFmtId="0" fontId="2" fillId="0" borderId="4" xfId="3" applyFont="1" applyBorder="1" applyAlignment="1">
      <alignment vertical="center" wrapText="1"/>
    </xf>
    <xf numFmtId="0" fontId="4" fillId="0" borderId="0" xfId="3" applyFont="1" applyFill="1" applyAlignment="1">
      <alignment horizontal="left"/>
    </xf>
    <xf numFmtId="0" fontId="2" fillId="3" borderId="0" xfId="3" applyFont="1" applyFill="1" applyAlignment="1">
      <alignment horizontal="center" vertical="center"/>
    </xf>
    <xf numFmtId="0" fontId="2" fillId="3" borderId="0" xfId="3" applyFont="1" applyFill="1" applyAlignment="1">
      <alignment horizontal="left" vertical="center"/>
    </xf>
    <xf numFmtId="0" fontId="4" fillId="3" borderId="0" xfId="3" applyFont="1" applyFill="1" applyAlignment="1">
      <alignment horizontal="left" vertical="center"/>
    </xf>
    <xf numFmtId="0" fontId="4" fillId="0" borderId="0" xfId="3" applyFont="1" applyAlignment="1">
      <alignment horizontal="left"/>
    </xf>
    <xf numFmtId="0" fontId="5" fillId="0" borderId="0" xfId="3" applyNumberFormat="1" applyFont="1" applyBorder="1" applyAlignment="1">
      <alignment horizontal="center" vertical="center" wrapText="1"/>
    </xf>
    <xf numFmtId="0" fontId="2" fillId="0" borderId="0" xfId="3" applyFont="1" applyAlignment="1">
      <alignment horizontal="center"/>
    </xf>
    <xf numFmtId="0" fontId="2" fillId="0" borderId="0" xfId="3" applyFont="1" applyAlignment="1">
      <alignment horizontal="center" vertical="center"/>
    </xf>
    <xf numFmtId="0" fontId="5" fillId="0" borderId="12" xfId="3" applyNumberFormat="1" applyFont="1" applyBorder="1" applyAlignment="1">
      <alignment horizontal="center" vertical="center" wrapText="1"/>
    </xf>
    <xf numFmtId="0" fontId="2" fillId="3" borderId="4" xfId="3" applyFont="1" applyFill="1" applyBorder="1" applyAlignment="1">
      <alignment horizontal="center" vertical="center" wrapText="1"/>
    </xf>
    <xf numFmtId="0" fontId="2" fillId="3" borderId="6" xfId="3" applyFont="1" applyFill="1" applyBorder="1" applyAlignment="1">
      <alignment vertical="center" wrapText="1"/>
    </xf>
    <xf numFmtId="0" fontId="2" fillId="3" borderId="5" xfId="3" applyFont="1" applyFill="1" applyBorder="1" applyAlignment="1">
      <alignment vertical="center" wrapText="1"/>
    </xf>
    <xf numFmtId="164" fontId="5" fillId="2" borderId="6" xfId="3" applyNumberFormat="1" applyFont="1" applyFill="1" applyBorder="1" applyAlignment="1">
      <alignment horizontal="center" vertical="center" wrapText="1"/>
    </xf>
    <xf numFmtId="0" fontId="2" fillId="3" borderId="9" xfId="3" applyFont="1" applyFill="1" applyBorder="1" applyAlignment="1">
      <alignment horizontal="center" vertical="center" wrapText="1"/>
    </xf>
    <xf numFmtId="0" fontId="2" fillId="3" borderId="8" xfId="3" applyFont="1" applyFill="1" applyBorder="1" applyAlignment="1">
      <alignment vertical="center" wrapText="1"/>
    </xf>
    <xf numFmtId="0" fontId="2" fillId="3" borderId="24" xfId="3" applyFont="1" applyFill="1" applyBorder="1" applyAlignment="1">
      <alignment vertical="center" wrapText="1"/>
    </xf>
    <xf numFmtId="0" fontId="5" fillId="0" borderId="19" xfId="3" applyNumberFormat="1" applyFont="1" applyBorder="1" applyAlignment="1">
      <alignment horizontal="center" vertical="center" wrapText="1"/>
    </xf>
    <xf numFmtId="0" fontId="5" fillId="0" borderId="21" xfId="3" applyNumberFormat="1" applyFont="1" applyBorder="1" applyAlignment="1">
      <alignment horizontal="center" vertical="center" wrapText="1"/>
    </xf>
    <xf numFmtId="0" fontId="5" fillId="0" borderId="37" xfId="0" applyFont="1" applyBorder="1" applyAlignment="1">
      <alignment horizontal="center" vertical="center"/>
    </xf>
    <xf numFmtId="49" fontId="5" fillId="3" borderId="59" xfId="0" applyNumberFormat="1" applyFont="1" applyFill="1" applyBorder="1" applyAlignment="1">
      <alignment horizontal="center" vertical="center"/>
    </xf>
    <xf numFmtId="49" fontId="5" fillId="0" borderId="60" xfId="0" applyNumberFormat="1" applyFont="1" applyBorder="1" applyAlignment="1">
      <alignment horizontal="center" vertical="center"/>
    </xf>
    <xf numFmtId="49" fontId="5" fillId="0" borderId="37" xfId="0" applyNumberFormat="1" applyFont="1" applyBorder="1" applyAlignment="1">
      <alignment horizontal="center" vertical="center"/>
    </xf>
    <xf numFmtId="164" fontId="5" fillId="2" borderId="38" xfId="0" applyNumberFormat="1" applyFont="1" applyFill="1" applyBorder="1" applyAlignment="1">
      <alignment horizontal="center" vertical="center"/>
    </xf>
    <xf numFmtId="3" fontId="5" fillId="0" borderId="37" xfId="0" applyNumberFormat="1" applyFont="1" applyBorder="1" applyAlignment="1">
      <alignment horizontal="center" vertical="center" wrapText="1"/>
    </xf>
    <xf numFmtId="0" fontId="5" fillId="0" borderId="37" xfId="0" applyNumberFormat="1" applyFont="1" applyBorder="1" applyAlignment="1" applyProtection="1">
      <alignment horizontal="center" vertical="center" wrapText="1"/>
      <protection locked="0"/>
    </xf>
    <xf numFmtId="49" fontId="5" fillId="0" borderId="54" xfId="0" applyNumberFormat="1" applyFont="1" applyBorder="1" applyAlignment="1">
      <alignment horizontal="center" vertical="center" wrapText="1"/>
    </xf>
    <xf numFmtId="49" fontId="5" fillId="0" borderId="61" xfId="0" applyNumberFormat="1" applyFont="1" applyBorder="1" applyAlignment="1">
      <alignment horizontal="center" vertical="center"/>
    </xf>
    <xf numFmtId="49" fontId="5" fillId="0" borderId="44" xfId="0" applyNumberFormat="1" applyFont="1" applyBorder="1" applyAlignment="1">
      <alignment horizontal="center" vertical="center" wrapText="1"/>
    </xf>
    <xf numFmtId="0" fontId="4" fillId="0" borderId="61" xfId="0" applyFont="1" applyBorder="1" applyAlignment="1">
      <alignment horizontal="left"/>
    </xf>
    <xf numFmtId="0" fontId="15" fillId="0" borderId="0" xfId="4" applyBorder="1">
      <alignment vertical="center"/>
    </xf>
    <xf numFmtId="0" fontId="0" fillId="0" borderId="44" xfId="0" applyBorder="1" applyAlignment="1">
      <alignment horizontal="center"/>
    </xf>
    <xf numFmtId="0" fontId="15" fillId="0" borderId="15" xfId="0" applyFont="1" applyBorder="1" applyAlignment="1">
      <alignment horizontal="left" vertical="center" wrapText="1"/>
    </xf>
    <xf numFmtId="0" fontId="15" fillId="0" borderId="62" xfId="0" applyFont="1" applyBorder="1" applyAlignment="1">
      <alignment horizontal="left" vertical="center" wrapText="1"/>
    </xf>
    <xf numFmtId="0" fontId="2" fillId="0" borderId="13"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4" fillId="0" borderId="61" xfId="0" applyFont="1" applyBorder="1" applyAlignment="1">
      <alignment horizontal="left" vertical="center"/>
    </xf>
    <xf numFmtId="0" fontId="2" fillId="0" borderId="44" xfId="0" applyFont="1" applyBorder="1" applyAlignment="1">
      <alignment horizontal="center"/>
    </xf>
    <xf numFmtId="0" fontId="2" fillId="0" borderId="13" xfId="0" applyFont="1" applyBorder="1" applyAlignment="1">
      <alignment vertical="center"/>
    </xf>
    <xf numFmtId="0" fontId="2" fillId="0" borderId="14" xfId="0" applyFont="1" applyBorder="1" applyAlignment="1">
      <alignment vertical="center"/>
    </xf>
    <xf numFmtId="0" fontId="2" fillId="0" borderId="44" xfId="0" applyFont="1" applyBorder="1" applyAlignment="1">
      <alignment horizontal="center" vertical="center"/>
    </xf>
    <xf numFmtId="0" fontId="4" fillId="0" borderId="4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44" xfId="0" applyFont="1" applyBorder="1" applyAlignment="1">
      <alignment horizontal="left" vertical="center"/>
    </xf>
    <xf numFmtId="0" fontId="0" fillId="0" borderId="62" xfId="0" applyBorder="1" applyAlignment="1">
      <alignment horizontal="center"/>
    </xf>
    <xf numFmtId="49" fontId="5" fillId="0" borderId="13"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4" fillId="0" borderId="61" xfId="0" applyNumberFormat="1" applyFont="1" applyFill="1" applyBorder="1" applyAlignment="1">
      <alignment horizontal="left" vertical="center"/>
    </xf>
    <xf numFmtId="49" fontId="4" fillId="0" borderId="44" xfId="0" applyNumberFormat="1" applyFont="1" applyFill="1" applyBorder="1" applyAlignment="1">
      <alignment horizontal="left" vertical="center"/>
    </xf>
    <xf numFmtId="0" fontId="15" fillId="0" borderId="44" xfId="0" applyFont="1" applyBorder="1" applyAlignment="1">
      <alignment horizontal="left" vertical="center" wrapText="1"/>
    </xf>
    <xf numFmtId="49" fontId="5" fillId="0" borderId="13" xfId="0" applyNumberFormat="1" applyFont="1" applyBorder="1" applyAlignment="1">
      <alignment horizontal="center" vertical="center" wrapText="1"/>
    </xf>
    <xf numFmtId="167" fontId="5" fillId="0" borderId="12" xfId="0" applyNumberFormat="1" applyFont="1" applyFill="1" applyBorder="1" applyAlignment="1">
      <alignment horizontal="center" vertical="center"/>
    </xf>
    <xf numFmtId="49" fontId="5" fillId="0" borderId="14" xfId="0" applyNumberFormat="1" applyFont="1" applyBorder="1" applyAlignment="1">
      <alignment horizontal="center" vertical="center" wrapText="1"/>
    </xf>
    <xf numFmtId="0" fontId="4" fillId="0" borderId="61" xfId="0" applyFont="1" applyBorder="1" applyAlignment="1">
      <alignment horizontal="center" vertical="center"/>
    </xf>
    <xf numFmtId="0" fontId="15" fillId="0" borderId="61" xfId="0" applyFont="1" applyBorder="1" applyAlignment="1">
      <alignment horizontal="left" vertical="center"/>
    </xf>
    <xf numFmtId="0" fontId="15" fillId="0" borderId="63" xfId="0" applyFont="1" applyBorder="1" applyAlignment="1">
      <alignment horizontal="left" vertical="center"/>
    </xf>
    <xf numFmtId="0" fontId="11" fillId="0" borderId="13" xfId="0" applyFont="1" applyBorder="1" applyAlignment="1">
      <alignment horizontal="left" vertical="center"/>
    </xf>
    <xf numFmtId="49" fontId="5" fillId="0" borderId="64" xfId="3" applyNumberFormat="1" applyFont="1" applyBorder="1" applyAlignment="1">
      <alignment horizontal="center" vertical="center" wrapText="1"/>
    </xf>
    <xf numFmtId="164" fontId="5" fillId="0" borderId="64" xfId="3" applyNumberFormat="1" applyFont="1" applyFill="1" applyBorder="1" applyAlignment="1">
      <alignment horizontal="center" vertical="center"/>
    </xf>
    <xf numFmtId="49" fontId="5" fillId="0" borderId="64" xfId="3" applyNumberFormat="1" applyFont="1" applyFill="1" applyBorder="1" applyAlignment="1">
      <alignment horizontal="center" vertical="center" wrapText="1"/>
    </xf>
    <xf numFmtId="0" fontId="5" fillId="0" borderId="64" xfId="3" applyNumberFormat="1" applyFont="1" applyFill="1" applyBorder="1" applyAlignment="1">
      <alignment horizontal="center" vertical="center"/>
    </xf>
    <xf numFmtId="49" fontId="5" fillId="0" borderId="65" xfId="3" applyNumberFormat="1" applyFont="1" applyBorder="1" applyAlignment="1">
      <alignment horizontal="center" vertical="center" wrapText="1"/>
    </xf>
    <xf numFmtId="49" fontId="5" fillId="0" borderId="66" xfId="3" applyNumberFormat="1" applyFont="1" applyBorder="1" applyAlignment="1">
      <alignment horizontal="center" vertical="center" wrapText="1"/>
    </xf>
    <xf numFmtId="49" fontId="5" fillId="0" borderId="44" xfId="3" applyNumberFormat="1" applyFont="1" applyBorder="1" applyAlignment="1">
      <alignment horizontal="center" vertical="center" wrapText="1"/>
    </xf>
    <xf numFmtId="49" fontId="5" fillId="0" borderId="15" xfId="3" applyNumberFormat="1" applyFont="1" applyFill="1" applyBorder="1" applyAlignment="1">
      <alignment horizontal="center" vertical="center" wrapText="1"/>
    </xf>
    <xf numFmtId="49" fontId="5" fillId="0" borderId="15" xfId="3" applyNumberFormat="1" applyFont="1" applyBorder="1" applyAlignment="1">
      <alignment horizontal="center" vertical="center" wrapText="1"/>
    </xf>
    <xf numFmtId="0" fontId="5" fillId="0" borderId="15" xfId="3" applyNumberFormat="1" applyFont="1" applyFill="1" applyBorder="1" applyAlignment="1">
      <alignment horizontal="center" vertical="center"/>
    </xf>
    <xf numFmtId="49" fontId="5" fillId="0" borderId="62" xfId="3" applyNumberFormat="1" applyFont="1" applyBorder="1" applyAlignment="1">
      <alignment horizontal="center" vertical="center" wrapText="1"/>
    </xf>
    <xf numFmtId="0" fontId="2" fillId="0" borderId="0" xfId="0" applyFont="1" applyBorder="1" applyAlignment="1">
      <alignment horizontal="left" vertical="center"/>
    </xf>
    <xf numFmtId="0" fontId="0" fillId="0" borderId="61" xfId="0" applyBorder="1" applyAlignment="1">
      <alignment horizontal="center"/>
    </xf>
    <xf numFmtId="49" fontId="4" fillId="0" borderId="13" xfId="0" applyNumberFormat="1" applyFont="1" applyBorder="1" applyAlignment="1">
      <alignment horizontal="center" vertical="center" wrapText="1"/>
    </xf>
    <xf numFmtId="0" fontId="15" fillId="0" borderId="61" xfId="0" applyNumberFormat="1" applyFont="1" applyBorder="1" applyAlignment="1">
      <alignment horizontal="left" vertical="center"/>
    </xf>
    <xf numFmtId="0" fontId="5" fillId="0" borderId="0" xfId="0" applyFont="1" applyFill="1" applyBorder="1" applyAlignment="1">
      <alignment horizontal="center"/>
    </xf>
    <xf numFmtId="0" fontId="5" fillId="0" borderId="44" xfId="0" applyFont="1" applyBorder="1" applyAlignment="1">
      <alignment horizontal="center"/>
    </xf>
    <xf numFmtId="0" fontId="5" fillId="0" borderId="15" xfId="0" applyFont="1" applyBorder="1" applyAlignment="1">
      <alignment horizontal="center"/>
    </xf>
    <xf numFmtId="0" fontId="5" fillId="0" borderId="15" xfId="0" applyFont="1" applyFill="1" applyBorder="1" applyAlignment="1">
      <alignment horizontal="center"/>
    </xf>
    <xf numFmtId="0" fontId="5" fillId="0" borderId="62" xfId="0" applyFont="1" applyBorder="1" applyAlignment="1">
      <alignment horizontal="center"/>
    </xf>
    <xf numFmtId="49" fontId="2" fillId="0" borderId="61" xfId="0" applyNumberFormat="1" applyFont="1" applyBorder="1" applyAlignment="1">
      <alignment horizontal="left" vertical="center"/>
    </xf>
    <xf numFmtId="49" fontId="5" fillId="0" borderId="15" xfId="0" applyNumberFormat="1" applyFont="1" applyFill="1" applyBorder="1" applyAlignment="1">
      <alignment horizontal="center" vertical="center" wrapText="1"/>
    </xf>
    <xf numFmtId="49" fontId="5" fillId="0" borderId="6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49" fontId="5" fillId="0" borderId="14" xfId="0" applyNumberFormat="1" applyFont="1" applyBorder="1" applyAlignment="1">
      <alignment horizontal="center" vertical="center"/>
    </xf>
    <xf numFmtId="0" fontId="4" fillId="0" borderId="61" xfId="0" applyNumberFormat="1" applyFont="1" applyBorder="1" applyAlignment="1">
      <alignment horizontal="left" vertical="center"/>
    </xf>
    <xf numFmtId="49" fontId="5" fillId="0" borderId="44" xfId="0" applyNumberFormat="1" applyFont="1" applyBorder="1" applyAlignment="1">
      <alignment horizontal="center" vertical="center"/>
    </xf>
    <xf numFmtId="0" fontId="15" fillId="0" borderId="63" xfId="0" applyNumberFormat="1" applyFont="1" applyBorder="1" applyAlignment="1">
      <alignment horizontal="left" vertical="center"/>
    </xf>
    <xf numFmtId="49" fontId="5" fillId="0" borderId="62" xfId="0" applyNumberFormat="1" applyFont="1" applyBorder="1" applyAlignment="1">
      <alignment horizontal="center"/>
    </xf>
    <xf numFmtId="0" fontId="4" fillId="0" borderId="13" xfId="0" applyFont="1" applyBorder="1" applyAlignment="1">
      <alignment horizontal="left"/>
    </xf>
    <xf numFmtId="0" fontId="4" fillId="0" borderId="12" xfId="0" applyFont="1" applyBorder="1" applyAlignment="1">
      <alignment horizontal="left"/>
    </xf>
    <xf numFmtId="0" fontId="2" fillId="0" borderId="44" xfId="0" applyFont="1" applyBorder="1" applyAlignment="1">
      <alignment horizontal="left"/>
    </xf>
    <xf numFmtId="0" fontId="2" fillId="0" borderId="15" xfId="0" applyFont="1" applyBorder="1" applyAlignment="1">
      <alignment horizontal="left" vertical="center"/>
    </xf>
    <xf numFmtId="0" fontId="2" fillId="0" borderId="62" xfId="0" applyFont="1" applyBorder="1" applyAlignment="1">
      <alignment horizontal="left"/>
    </xf>
    <xf numFmtId="0" fontId="5" fillId="0" borderId="12" xfId="0" applyFont="1" applyFill="1" applyBorder="1" applyAlignment="1">
      <alignment horizontal="center" vertical="center" wrapText="1"/>
    </xf>
    <xf numFmtId="0" fontId="2" fillId="0" borderId="15" xfId="0" applyFont="1" applyBorder="1" applyAlignment="1">
      <alignment horizontal="center" vertical="center"/>
    </xf>
    <xf numFmtId="0" fontId="5" fillId="0" borderId="15" xfId="0" applyNumberFormat="1" applyFont="1" applyBorder="1" applyAlignment="1">
      <alignment horizontal="center" vertical="center" wrapText="1"/>
    </xf>
    <xf numFmtId="0" fontId="2" fillId="0" borderId="62" xfId="0" applyFont="1" applyBorder="1" applyAlignment="1">
      <alignment horizontal="center" vertical="center"/>
    </xf>
    <xf numFmtId="0" fontId="5" fillId="0" borderId="61" xfId="3" applyFont="1" applyBorder="1" applyAlignment="1">
      <alignment horizontal="center"/>
    </xf>
    <xf numFmtId="0" fontId="5" fillId="0" borderId="44" xfId="3" applyFont="1" applyBorder="1" applyAlignment="1">
      <alignment horizontal="center"/>
    </xf>
    <xf numFmtId="0" fontId="4" fillId="0" borderId="61" xfId="3" applyFont="1" applyBorder="1" applyAlignment="1">
      <alignment horizontal="left" vertical="center"/>
    </xf>
    <xf numFmtId="0" fontId="4" fillId="0" borderId="0" xfId="3" applyFont="1" applyBorder="1" applyAlignment="1">
      <alignment horizontal="left" vertical="center"/>
    </xf>
    <xf numFmtId="0" fontId="2" fillId="0" borderId="0" xfId="3" applyFont="1" applyBorder="1" applyAlignment="1">
      <alignment horizontal="left" vertical="center"/>
    </xf>
    <xf numFmtId="0" fontId="2" fillId="0" borderId="0" xfId="3" applyFont="1" applyBorder="1" applyAlignment="1">
      <alignment horizontal="center" vertical="center"/>
    </xf>
    <xf numFmtId="0" fontId="2" fillId="0" borderId="44" xfId="3" applyFont="1" applyBorder="1" applyAlignment="1">
      <alignment horizontal="center" vertical="center"/>
    </xf>
    <xf numFmtId="0" fontId="8" fillId="0" borderId="15" xfId="3" applyBorder="1" applyAlignment="1">
      <alignment horizontal="center"/>
    </xf>
    <xf numFmtId="0" fontId="5" fillId="0" borderId="15" xfId="3" applyNumberFormat="1" applyFont="1" applyBorder="1" applyAlignment="1">
      <alignment horizontal="center" vertical="center" wrapText="1"/>
    </xf>
    <xf numFmtId="0" fontId="8" fillId="0" borderId="62" xfId="3" applyBorder="1" applyAlignment="1">
      <alignment horizontal="center"/>
    </xf>
    <xf numFmtId="0" fontId="3" fillId="0" borderId="6" xfId="0" applyFont="1" applyFill="1" applyBorder="1" applyAlignment="1">
      <alignment vertical="center" wrapText="1"/>
    </xf>
    <xf numFmtId="0" fontId="3" fillId="7" borderId="6" xfId="0" applyFont="1" applyFill="1" applyBorder="1" applyAlignment="1">
      <alignment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4"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50" fillId="0" borderId="0" xfId="0" applyFont="1" applyAlignment="1">
      <alignment horizontal="center"/>
    </xf>
    <xf numFmtId="0" fontId="5" fillId="8" borderId="8" xfId="0" applyNumberFormat="1" applyFont="1" applyFill="1" applyBorder="1" applyAlignment="1">
      <alignment horizontal="center" vertical="center" wrapText="1"/>
    </xf>
    <xf numFmtId="49" fontId="5" fillId="8" borderId="6"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49" fontId="5" fillId="8" borderId="2" xfId="0" applyNumberFormat="1" applyFont="1" applyFill="1" applyBorder="1" applyAlignment="1">
      <alignment horizontal="center" vertical="center" wrapText="1"/>
    </xf>
    <xf numFmtId="0" fontId="5" fillId="0" borderId="67"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2" fillId="0" borderId="38" xfId="0" applyFont="1" applyFill="1" applyBorder="1" applyAlignment="1">
      <alignment horizontal="center" vertical="center" wrapText="1"/>
    </xf>
    <xf numFmtId="14" fontId="0" fillId="0" borderId="0" xfId="0" applyNumberFormat="1" applyAlignment="1">
      <alignment horizontal="center"/>
    </xf>
    <xf numFmtId="0" fontId="0" fillId="0" borderId="68" xfId="0" applyBorder="1"/>
    <xf numFmtId="14" fontId="0" fillId="0" borderId="69" xfId="0" applyNumberFormat="1" applyBorder="1" applyAlignment="1">
      <alignment horizontal="center"/>
    </xf>
    <xf numFmtId="0" fontId="0" fillId="0" borderId="70" xfId="0" applyBorder="1"/>
    <xf numFmtId="14" fontId="0" fillId="0" borderId="71" xfId="0" applyNumberFormat="1" applyBorder="1" applyAlignment="1">
      <alignment horizontal="center"/>
    </xf>
    <xf numFmtId="0" fontId="0" fillId="0" borderId="72" xfId="0" applyBorder="1"/>
    <xf numFmtId="14" fontId="0" fillId="0" borderId="73" xfId="0" applyNumberFormat="1" applyBorder="1" applyAlignment="1">
      <alignment horizontal="center"/>
    </xf>
    <xf numFmtId="0" fontId="8" fillId="9" borderId="68" xfId="0" applyFont="1" applyFill="1" applyBorder="1"/>
    <xf numFmtId="14" fontId="0" fillId="9" borderId="69" xfId="0" applyNumberFormat="1" applyFill="1" applyBorder="1" applyAlignment="1">
      <alignment horizontal="center"/>
    </xf>
    <xf numFmtId="0" fontId="8" fillId="9" borderId="70" xfId="0" applyFont="1" applyFill="1" applyBorder="1"/>
    <xf numFmtId="14" fontId="0" fillId="9" borderId="71" xfId="0" applyNumberFormat="1" applyFill="1" applyBorder="1" applyAlignment="1">
      <alignment horizontal="center"/>
    </xf>
    <xf numFmtId="0" fontId="8" fillId="9" borderId="72" xfId="0" applyFont="1" applyFill="1" applyBorder="1"/>
    <xf numFmtId="14" fontId="0" fillId="9" borderId="73" xfId="0" applyNumberFormat="1" applyFill="1" applyBorder="1" applyAlignment="1">
      <alignment horizontal="center"/>
    </xf>
    <xf numFmtId="0" fontId="8" fillId="0" borderId="68" xfId="0" applyFont="1" applyBorder="1"/>
    <xf numFmtId="14" fontId="0" fillId="0" borderId="69" xfId="0" applyNumberFormat="1" applyFill="1" applyBorder="1" applyAlignment="1">
      <alignment horizontal="center"/>
    </xf>
    <xf numFmtId="0" fontId="8" fillId="0" borderId="70" xfId="0" applyFont="1" applyBorder="1"/>
    <xf numFmtId="0" fontId="8" fillId="0" borderId="72" xfId="0" applyFont="1" applyBorder="1"/>
    <xf numFmtId="0" fontId="8" fillId="10" borderId="74" xfId="0" applyFont="1" applyFill="1" applyBorder="1"/>
    <xf numFmtId="14" fontId="0" fillId="10" borderId="75" xfId="0" applyNumberFormat="1" applyFill="1" applyBorder="1" applyAlignment="1">
      <alignment horizontal="center"/>
    </xf>
    <xf numFmtId="0" fontId="0" fillId="10" borderId="76" xfId="0" applyFill="1" applyBorder="1" applyAlignment="1">
      <alignment horizontal="center" vertical="center"/>
    </xf>
    <xf numFmtId="0" fontId="8" fillId="9" borderId="74" xfId="0" applyFont="1" applyFill="1" applyBorder="1"/>
    <xf numFmtId="14" fontId="0" fillId="9" borderId="75" xfId="0" applyNumberFormat="1" applyFill="1" applyBorder="1" applyAlignment="1">
      <alignment horizontal="center"/>
    </xf>
    <xf numFmtId="0" fontId="0" fillId="9" borderId="76" xfId="0" applyFill="1" applyBorder="1" applyAlignment="1">
      <alignment horizontal="center" vertical="center"/>
    </xf>
    <xf numFmtId="0" fontId="0" fillId="9" borderId="74" xfId="0" applyFill="1" applyBorder="1"/>
    <xf numFmtId="0" fontId="0" fillId="0" borderId="74" xfId="0" applyBorder="1"/>
    <xf numFmtId="14" fontId="0" fillId="0" borderId="75" xfId="0" applyNumberFormat="1" applyBorder="1" applyAlignment="1">
      <alignment horizontal="center"/>
    </xf>
    <xf numFmtId="0" fontId="0" fillId="0" borderId="76" xfId="0" applyBorder="1" applyAlignment="1">
      <alignment horizontal="center" vertical="center"/>
    </xf>
    <xf numFmtId="0" fontId="11" fillId="0" borderId="77" xfId="0" applyFont="1" applyBorder="1" applyAlignment="1">
      <alignment horizontal="center"/>
    </xf>
    <xf numFmtId="0" fontId="51" fillId="0" borderId="0" xfId="0" applyFont="1"/>
    <xf numFmtId="0" fontId="0" fillId="9" borderId="78" xfId="0" applyFill="1" applyBorder="1" applyAlignment="1">
      <alignment horizontal="center" vertical="center"/>
    </xf>
    <xf numFmtId="0" fontId="0" fillId="9" borderId="79" xfId="0" applyFill="1" applyBorder="1" applyAlignment="1">
      <alignment horizontal="center" vertical="center"/>
    </xf>
    <xf numFmtId="0" fontId="0" fillId="9" borderId="80" xfId="0" applyFill="1" applyBorder="1" applyAlignment="1">
      <alignment horizontal="center" vertical="center"/>
    </xf>
    <xf numFmtId="0" fontId="0" fillId="0" borderId="78" xfId="0" applyBorder="1" applyAlignment="1">
      <alignment horizontal="center" vertical="center"/>
    </xf>
    <xf numFmtId="0" fontId="0" fillId="0" borderId="80" xfId="0"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0" fillId="0" borderId="79" xfId="0" applyBorder="1" applyAlignment="1">
      <alignment horizontal="center" vertical="center"/>
    </xf>
    <xf numFmtId="0" fontId="32" fillId="0" borderId="0"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31" xfId="0" applyBorder="1" applyAlignment="1">
      <alignment horizontal="center" vertical="center" wrapText="1"/>
    </xf>
    <xf numFmtId="0" fontId="32" fillId="0" borderId="4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7" borderId="48" xfId="0" applyFont="1" applyFill="1" applyBorder="1" applyAlignment="1">
      <alignment horizontal="center" vertical="center" wrapText="1"/>
    </xf>
    <xf numFmtId="0" fontId="0" fillId="7" borderId="48" xfId="0" applyFill="1" applyBorder="1" applyAlignment="1">
      <alignment horizontal="center" vertical="center" wrapText="1"/>
    </xf>
    <xf numFmtId="0" fontId="32" fillId="7" borderId="54" xfId="0" applyFont="1" applyFill="1" applyBorder="1" applyAlignment="1">
      <alignment horizontal="center" vertical="center" wrapText="1"/>
    </xf>
    <xf numFmtId="0" fontId="0" fillId="7" borderId="9" xfId="0" applyFill="1" applyBorder="1" applyAlignment="1">
      <alignment horizontal="center" vertical="center" wrapText="1"/>
    </xf>
    <xf numFmtId="0" fontId="32" fillId="7" borderId="9" xfId="0" applyFont="1" applyFill="1" applyBorder="1" applyAlignment="1">
      <alignment horizontal="center" vertical="center" wrapText="1"/>
    </xf>
    <xf numFmtId="0" fontId="41" fillId="0" borderId="81" xfId="0" applyFont="1" applyFill="1" applyBorder="1" applyAlignment="1">
      <alignment horizontal="center" vertical="center" wrapText="1"/>
    </xf>
    <xf numFmtId="0" fontId="41" fillId="0" borderId="82"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83"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2" fillId="4" borderId="5" xfId="0" applyFont="1" applyFill="1" applyBorder="1" applyAlignment="1">
      <alignment horizontal="center" vertical="center" wrapText="1"/>
    </xf>
    <xf numFmtId="0" fontId="43" fillId="4" borderId="6" xfId="0" applyFont="1" applyFill="1" applyBorder="1" applyAlignment="1">
      <alignment horizontal="center" vertical="center" wrapText="1"/>
    </xf>
    <xf numFmtId="0" fontId="36" fillId="0" borderId="0" xfId="2" applyFont="1" applyAlignment="1">
      <alignment horizontal="left" vertical="top" wrapText="1"/>
    </xf>
    <xf numFmtId="0" fontId="20" fillId="0" borderId="0" xfId="0" applyFont="1" applyAlignment="1"/>
    <xf numFmtId="0" fontId="0" fillId="0" borderId="0" xfId="0" applyAlignment="1"/>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wrapText="1"/>
    </xf>
    <xf numFmtId="0" fontId="5" fillId="0" borderId="0" xfId="0" applyFont="1" applyAlignment="1">
      <alignment horizontal="left" vertical="top" wrapText="1"/>
    </xf>
    <xf numFmtId="0" fontId="9" fillId="0" borderId="0" xfId="0" applyFont="1" applyAlignment="1">
      <alignment horizontal="center" wrapText="1"/>
    </xf>
    <xf numFmtId="0" fontId="5" fillId="3" borderId="84" xfId="0" applyFont="1" applyFill="1" applyBorder="1" applyAlignment="1">
      <alignment horizontal="center" vertical="center"/>
    </xf>
    <xf numFmtId="0" fontId="5" fillId="3" borderId="58" xfId="0" applyFont="1" applyFill="1" applyBorder="1" applyAlignment="1">
      <alignment horizontal="center" vertical="center"/>
    </xf>
    <xf numFmtId="0" fontId="2" fillId="3" borderId="54"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85"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86"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21" xfId="0" applyBorder="1" applyAlignment="1">
      <alignment horizontal="center" vertical="center" wrapText="1"/>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2" fillId="0" borderId="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 fillId="0" borderId="4" xfId="0" applyFont="1" applyBorder="1" applyAlignment="1">
      <alignment horizontal="center" vertical="center" wrapText="1"/>
    </xf>
    <xf numFmtId="0" fontId="2" fillId="0" borderId="29" xfId="0" applyFont="1" applyBorder="1" applyAlignment="1">
      <alignment horizontal="center" vertical="center" wrapText="1"/>
    </xf>
    <xf numFmtId="0" fontId="15" fillId="3" borderId="0" xfId="0" applyFont="1" applyFill="1" applyBorder="1" applyAlignment="1">
      <alignment horizontal="left" vertical="center" wrapText="1"/>
    </xf>
    <xf numFmtId="0" fontId="15" fillId="3" borderId="0" xfId="0" applyFont="1" applyFill="1" applyAlignment="1">
      <alignment horizontal="left" vertical="center" wrapText="1"/>
    </xf>
    <xf numFmtId="0" fontId="2" fillId="0" borderId="6" xfId="0" applyFont="1" applyBorder="1" applyAlignment="1" applyProtection="1">
      <alignment horizontal="center" vertical="center" wrapText="1"/>
      <protection locked="0"/>
    </xf>
    <xf numFmtId="0" fontId="15" fillId="0" borderId="63" xfId="0" applyFont="1" applyBorder="1" applyAlignment="1">
      <alignment horizontal="left" vertical="center" wrapText="1"/>
    </xf>
    <xf numFmtId="0" fontId="15" fillId="0" borderId="15" xfId="0" applyFont="1" applyBorder="1" applyAlignment="1">
      <alignment horizontal="left" vertical="center" wrapText="1"/>
    </xf>
    <xf numFmtId="0" fontId="15" fillId="0" borderId="62" xfId="0" applyFont="1" applyBorder="1" applyAlignment="1">
      <alignment horizontal="left" vertical="center" wrapText="1"/>
    </xf>
    <xf numFmtId="0" fontId="4" fillId="3" borderId="0"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4" fillId="3" borderId="0" xfId="0" applyFont="1" applyFill="1" applyAlignment="1">
      <alignment horizontal="left" vertical="center" wrapText="1"/>
    </xf>
    <xf numFmtId="0" fontId="0" fillId="3" borderId="0" xfId="0" applyFill="1" applyAlignment="1">
      <alignment wrapText="1"/>
    </xf>
    <xf numFmtId="0" fontId="5"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56" xfId="0" applyBorder="1" applyAlignment="1">
      <alignment horizontal="center" vertical="center" wrapText="1"/>
    </xf>
    <xf numFmtId="0" fontId="0" fillId="0" borderId="35" xfId="0" applyBorder="1" applyAlignment="1">
      <alignment horizontal="center" vertical="center" wrapText="1"/>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3" borderId="12" xfId="0" applyFont="1" applyFill="1" applyBorder="1" applyAlignment="1">
      <alignment horizontal="center" vertical="center"/>
    </xf>
    <xf numFmtId="0" fontId="5" fillId="3" borderId="14" xfId="0" applyFont="1" applyFill="1" applyBorder="1" applyAlignment="1">
      <alignment horizontal="center" vertical="center"/>
    </xf>
    <xf numFmtId="0" fontId="2" fillId="0" borderId="37" xfId="0" applyFont="1" applyBorder="1" applyAlignment="1">
      <alignment horizontal="center" vertical="center" wrapText="1"/>
    </xf>
    <xf numFmtId="0" fontId="3" fillId="0" borderId="21" xfId="0" applyFont="1" applyBorder="1" applyAlignment="1">
      <alignment horizontal="center" vertical="center" wrapText="1"/>
    </xf>
    <xf numFmtId="0" fontId="2" fillId="3" borderId="36"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91" xfId="0" applyFont="1" applyFill="1" applyBorder="1" applyAlignment="1">
      <alignment horizontal="center" vertical="center" wrapText="1"/>
    </xf>
    <xf numFmtId="0" fontId="15" fillId="3" borderId="0" xfId="0" applyFont="1" applyFill="1" applyBorder="1" applyAlignment="1">
      <alignment vertical="center" wrapText="1"/>
    </xf>
    <xf numFmtId="0" fontId="0" fillId="3" borderId="0" xfId="0" applyFill="1" applyAlignment="1">
      <alignment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2" fillId="3" borderId="0" xfId="0" applyFont="1" applyFill="1" applyBorder="1" applyAlignment="1">
      <alignment vertical="center" wrapText="1"/>
    </xf>
    <xf numFmtId="0" fontId="4" fillId="3" borderId="0" xfId="0" applyFont="1" applyFill="1" applyBorder="1" applyAlignment="1">
      <alignment vertical="center" wrapText="1"/>
    </xf>
    <xf numFmtId="0" fontId="15" fillId="0" borderId="63" xfId="0" applyFont="1" applyBorder="1" applyAlignment="1">
      <alignment vertical="center" wrapText="1"/>
    </xf>
    <xf numFmtId="0" fontId="15" fillId="0" borderId="15" xfId="0" applyFont="1" applyBorder="1" applyAlignment="1">
      <alignment vertical="center" wrapText="1"/>
    </xf>
    <xf numFmtId="0" fontId="15" fillId="0" borderId="62" xfId="0" applyFont="1" applyBorder="1" applyAlignment="1">
      <alignment vertical="center" wrapText="1"/>
    </xf>
    <xf numFmtId="0" fontId="0" fillId="0" borderId="6" xfId="0" applyBorder="1"/>
    <xf numFmtId="0" fontId="2" fillId="0" borderId="0" xfId="0" applyFont="1" applyBorder="1" applyAlignment="1">
      <alignment vertical="center" wrapText="1"/>
    </xf>
    <xf numFmtId="0" fontId="1"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89" xfId="0" applyFont="1" applyBorder="1" applyAlignment="1">
      <alignment horizontal="center" vertical="center" wrapText="1"/>
    </xf>
    <xf numFmtId="0" fontId="15" fillId="3" borderId="0" xfId="0" applyFont="1" applyFill="1" applyAlignment="1">
      <alignment vertical="center" wrapText="1"/>
    </xf>
    <xf numFmtId="0" fontId="8" fillId="0" borderId="17" xfId="0" applyFont="1" applyBorder="1" applyAlignment="1">
      <alignment horizontal="center" vertical="center"/>
    </xf>
    <xf numFmtId="0" fontId="8" fillId="0" borderId="35" xfId="0" applyFont="1" applyBorder="1" applyAlignment="1">
      <alignment horizontal="center" vertical="center"/>
    </xf>
    <xf numFmtId="0" fontId="2" fillId="0" borderId="3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1" xfId="0" applyFont="1" applyBorder="1" applyAlignment="1">
      <alignment horizontal="center" vertical="center"/>
    </xf>
    <xf numFmtId="0" fontId="2" fillId="0" borderId="5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1" xfId="0" applyFont="1" applyBorder="1" applyAlignment="1">
      <alignment horizontal="center" vertical="center" wrapText="1"/>
    </xf>
    <xf numFmtId="0" fontId="4" fillId="3" borderId="0" xfId="0" applyFont="1" applyFill="1" applyAlignment="1">
      <alignment vertical="center" wrapText="1"/>
    </xf>
    <xf numFmtId="49" fontId="2" fillId="0" borderId="6" xfId="0" applyNumberFormat="1" applyFont="1" applyBorder="1" applyAlignment="1">
      <alignment horizontal="center" vertical="center" wrapText="1"/>
    </xf>
    <xf numFmtId="0" fontId="5" fillId="0" borderId="6" xfId="0" applyFont="1" applyBorder="1"/>
    <xf numFmtId="0" fontId="0" fillId="0" borderId="4" xfId="0" applyBorder="1" applyAlignment="1">
      <alignment horizontal="center" vertical="center" wrapText="1"/>
    </xf>
    <xf numFmtId="0" fontId="0" fillId="0" borderId="6" xfId="0" applyBorder="1" applyAlignment="1">
      <alignment horizontal="center" vertical="center" wrapText="1"/>
    </xf>
    <xf numFmtId="0" fontId="15" fillId="3" borderId="0" xfId="0" applyFont="1" applyFill="1" applyBorder="1" applyAlignment="1">
      <alignment horizontal="left" vertical="center"/>
    </xf>
    <xf numFmtId="0" fontId="1" fillId="0" borderId="93" xfId="0" applyFont="1" applyBorder="1" applyAlignment="1">
      <alignment horizontal="center" vertical="center"/>
    </xf>
    <xf numFmtId="0" fontId="1" fillId="0" borderId="84" xfId="0" applyFont="1" applyBorder="1" applyAlignment="1">
      <alignment horizontal="center" vertical="center"/>
    </xf>
    <xf numFmtId="0" fontId="1" fillId="0" borderId="58" xfId="0" applyFont="1" applyBorder="1" applyAlignment="1">
      <alignment horizontal="center" vertical="center"/>
    </xf>
    <xf numFmtId="0" fontId="0" fillId="0" borderId="21" xfId="0" applyBorder="1" applyAlignment="1"/>
    <xf numFmtId="0" fontId="0" fillId="3" borderId="86" xfId="0" applyFill="1" applyBorder="1" applyAlignment="1"/>
    <xf numFmtId="0" fontId="0" fillId="0" borderId="85" xfId="0" applyBorder="1" applyAlignment="1"/>
    <xf numFmtId="0" fontId="0" fillId="3" borderId="21" xfId="0" applyFill="1" applyBorder="1" applyAlignment="1"/>
    <xf numFmtId="0" fontId="2" fillId="10" borderId="0" xfId="0" applyFont="1" applyFill="1" applyAlignment="1">
      <alignment horizontal="left" vertical="center" wrapText="1"/>
    </xf>
    <xf numFmtId="0" fontId="0" fillId="0" borderId="58" xfId="0" applyBorder="1" applyAlignment="1">
      <alignment horizontal="center" vertical="center"/>
    </xf>
    <xf numFmtId="0" fontId="2" fillId="0" borderId="91"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0" xfId="0" applyFont="1" applyAlignment="1">
      <alignment horizontal="left" vertical="center" wrapText="1"/>
    </xf>
    <xf numFmtId="0" fontId="2" fillId="0" borderId="17" xfId="0" applyFont="1" applyBorder="1" applyAlignment="1">
      <alignment horizontal="center" vertical="center"/>
    </xf>
    <xf numFmtId="0" fontId="2" fillId="0" borderId="35" xfId="0" applyFont="1" applyBorder="1" applyAlignment="1">
      <alignment horizontal="center" vertical="center"/>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 fillId="3" borderId="87" xfId="0" applyFont="1" applyFill="1" applyBorder="1" applyAlignment="1">
      <alignment horizontal="center" vertical="center"/>
    </xf>
    <xf numFmtId="0" fontId="5" fillId="3" borderId="88" xfId="0" applyFont="1" applyFill="1" applyBorder="1" applyAlignment="1">
      <alignment horizontal="center" vertical="center"/>
    </xf>
    <xf numFmtId="0" fontId="5" fillId="3" borderId="89" xfId="0" applyFont="1" applyFill="1" applyBorder="1" applyAlignment="1">
      <alignment horizontal="center" vertical="center"/>
    </xf>
    <xf numFmtId="0" fontId="2" fillId="11" borderId="0" xfId="0" applyFont="1" applyFill="1" applyAlignment="1">
      <alignment horizontal="left" vertical="center" wrapText="1"/>
    </xf>
    <xf numFmtId="0" fontId="0" fillId="0" borderId="94" xfId="0" applyBorder="1"/>
    <xf numFmtId="0" fontId="2" fillId="0" borderId="92" xfId="0" applyFont="1" applyFill="1" applyBorder="1" applyAlignment="1">
      <alignment horizontal="center" vertical="center" wrapText="1"/>
    </xf>
    <xf numFmtId="0" fontId="0" fillId="0" borderId="94" xfId="0" applyFill="1" applyBorder="1"/>
    <xf numFmtId="0" fontId="0" fillId="0" borderId="85" xfId="0" applyBorder="1"/>
    <xf numFmtId="0" fontId="1" fillId="0" borderId="95" xfId="0" applyFont="1" applyBorder="1" applyAlignment="1">
      <alignment horizontal="center" vertical="center" wrapText="1"/>
    </xf>
    <xf numFmtId="0" fontId="1" fillId="0" borderId="96" xfId="0" applyFont="1" applyBorder="1" applyAlignment="1">
      <alignment horizontal="center" vertical="center" wrapText="1"/>
    </xf>
    <xf numFmtId="0" fontId="0" fillId="0" borderId="86" xfId="0" applyBorder="1"/>
    <xf numFmtId="0" fontId="2" fillId="0" borderId="3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21" xfId="0" applyFill="1" applyBorder="1"/>
    <xf numFmtId="0" fontId="2" fillId="0" borderId="54"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4" xfId="0" applyBorder="1" applyAlignment="1">
      <alignment vertical="center" wrapText="1"/>
    </xf>
    <xf numFmtId="0" fontId="1" fillId="0" borderId="93" xfId="0" applyFont="1" applyBorder="1" applyAlignment="1">
      <alignment horizontal="center" vertical="center" wrapText="1"/>
    </xf>
    <xf numFmtId="0" fontId="1" fillId="0" borderId="84" xfId="0" applyFont="1" applyBorder="1" applyAlignment="1">
      <alignment horizontal="center" vertical="center" wrapText="1"/>
    </xf>
    <xf numFmtId="0" fontId="0" fillId="0" borderId="58" xfId="0" applyBorder="1" applyAlignment="1">
      <alignment horizontal="center" vertical="center" wrapText="1"/>
    </xf>
    <xf numFmtId="0" fontId="0" fillId="0" borderId="38" xfId="0" applyFill="1" applyBorder="1" applyAlignment="1"/>
    <xf numFmtId="0" fontId="0" fillId="0" borderId="21" xfId="0" applyFill="1" applyBorder="1" applyAlignment="1"/>
    <xf numFmtId="0" fontId="2" fillId="0" borderId="4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8" xfId="0" applyFont="1" applyFill="1" applyBorder="1" applyAlignment="1">
      <alignment horizontal="center" vertical="center" wrapText="1"/>
    </xf>
    <xf numFmtId="0" fontId="8" fillId="0" borderId="54" xfId="0" applyFont="1" applyBorder="1" applyAlignment="1">
      <alignment horizontal="center" vertical="center"/>
    </xf>
    <xf numFmtId="0" fontId="0" fillId="0" borderId="85" xfId="0" applyBorder="1" applyAlignment="1">
      <alignment horizontal="center" vertical="center"/>
    </xf>
    <xf numFmtId="0" fontId="2" fillId="3"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0" borderId="84" xfId="0" applyBorder="1"/>
    <xf numFmtId="0" fontId="0" fillId="0" borderId="58" xfId="0" applyBorder="1"/>
    <xf numFmtId="0" fontId="1" fillId="0" borderId="87" xfId="3" applyFont="1" applyBorder="1" applyAlignment="1">
      <alignment horizontal="center"/>
    </xf>
    <xf numFmtId="0" fontId="1" fillId="0" borderId="88" xfId="3" applyFont="1" applyBorder="1" applyAlignment="1">
      <alignment horizontal="center"/>
    </xf>
    <xf numFmtId="0" fontId="1" fillId="0" borderId="89" xfId="3" applyFont="1" applyBorder="1" applyAlignment="1">
      <alignment horizontal="center"/>
    </xf>
    <xf numFmtId="0" fontId="5" fillId="3" borderId="93" xfId="3" applyFont="1" applyFill="1" applyBorder="1" applyAlignment="1">
      <alignment horizontal="center" vertical="center"/>
    </xf>
    <xf numFmtId="0" fontId="8" fillId="0" borderId="84" xfId="3" applyBorder="1" applyAlignment="1">
      <alignment horizontal="center" vertical="center"/>
    </xf>
    <xf numFmtId="0" fontId="8" fillId="0" borderId="58" xfId="3" applyBorder="1" applyAlignment="1">
      <alignment horizontal="center" vertical="center"/>
    </xf>
    <xf numFmtId="0" fontId="2" fillId="0" borderId="5" xfId="3" applyFont="1" applyBorder="1" applyAlignment="1">
      <alignment horizontal="center" vertical="center" wrapText="1"/>
    </xf>
    <xf numFmtId="0" fontId="2" fillId="0" borderId="90" xfId="3" applyFont="1" applyBorder="1" applyAlignment="1">
      <alignment horizontal="center" vertical="center" wrapText="1"/>
    </xf>
    <xf numFmtId="0" fontId="2" fillId="0" borderId="6" xfId="3" applyFont="1" applyBorder="1" applyAlignment="1">
      <alignment horizontal="center" vertical="center" wrapText="1"/>
    </xf>
    <xf numFmtId="0" fontId="2" fillId="0" borderId="23" xfId="3" applyFont="1" applyBorder="1" applyAlignment="1">
      <alignment horizontal="center" vertical="center" wrapText="1"/>
    </xf>
    <xf numFmtId="0" fontId="2" fillId="3" borderId="37" xfId="3" applyFont="1" applyFill="1" applyBorder="1" applyAlignment="1">
      <alignment horizontal="center" vertical="center" wrapText="1"/>
    </xf>
    <xf numFmtId="0" fontId="2" fillId="3" borderId="38" xfId="3" applyFont="1" applyFill="1" applyBorder="1" applyAlignment="1">
      <alignment horizontal="center" vertical="center" wrapText="1"/>
    </xf>
    <xf numFmtId="0" fontId="2" fillId="3" borderId="21" xfId="3" applyFont="1" applyFill="1" applyBorder="1" applyAlignment="1">
      <alignment horizontal="center" vertical="center" wrapText="1"/>
    </xf>
    <xf numFmtId="0" fontId="2" fillId="3" borderId="54" xfId="3" applyFont="1" applyFill="1" applyBorder="1" applyAlignment="1">
      <alignment horizontal="center" vertical="center" wrapText="1"/>
    </xf>
    <xf numFmtId="0" fontId="2" fillId="3" borderId="48" xfId="3" applyFont="1" applyFill="1" applyBorder="1" applyAlignment="1">
      <alignment horizontal="center" vertical="center" wrapText="1"/>
    </xf>
    <xf numFmtId="0" fontId="2" fillId="3" borderId="85" xfId="3" applyFont="1" applyFill="1" applyBorder="1" applyAlignment="1">
      <alignment horizontal="center" vertical="center" wrapText="1"/>
    </xf>
    <xf numFmtId="0" fontId="2" fillId="3" borderId="60" xfId="3" applyFont="1" applyFill="1" applyBorder="1" applyAlignment="1">
      <alignment horizontal="center" vertical="center" wrapText="1"/>
    </xf>
    <xf numFmtId="0" fontId="2" fillId="3" borderId="47" xfId="3" applyFont="1" applyFill="1" applyBorder="1" applyAlignment="1">
      <alignment horizontal="center" vertical="center" wrapText="1"/>
    </xf>
    <xf numFmtId="0" fontId="2" fillId="3" borderId="86" xfId="3" applyFont="1" applyFill="1" applyBorder="1" applyAlignment="1">
      <alignment horizontal="center" vertical="center" wrapText="1"/>
    </xf>
    <xf numFmtId="0" fontId="15" fillId="3" borderId="0" xfId="3" applyFont="1" applyFill="1" applyBorder="1" applyAlignment="1">
      <alignment horizontal="left" vertical="center" wrapText="1"/>
    </xf>
    <xf numFmtId="0" fontId="15" fillId="3" borderId="0" xfId="3" applyFont="1" applyFill="1" applyAlignment="1">
      <alignment vertical="center" wrapText="1"/>
    </xf>
    <xf numFmtId="0" fontId="2" fillId="0" borderId="4" xfId="3" applyFont="1" applyBorder="1" applyAlignment="1">
      <alignment horizontal="center" vertical="center" wrapText="1"/>
    </xf>
    <xf numFmtId="0" fontId="2" fillId="0" borderId="29" xfId="3" applyFont="1" applyBorder="1" applyAlignment="1">
      <alignment horizontal="center" vertical="center" wrapText="1"/>
    </xf>
    <xf numFmtId="0" fontId="0" fillId="0" borderId="21" xfId="0" applyFill="1" applyBorder="1" applyAlignment="1">
      <alignment horizontal="center" vertical="center" wrapText="1"/>
    </xf>
    <xf numFmtId="0" fontId="8" fillId="0" borderId="6" xfId="0" applyFont="1" applyBorder="1" applyAlignment="1">
      <alignment horizontal="center" vertical="center" wrapText="1"/>
    </xf>
    <xf numFmtId="0" fontId="0" fillId="0" borderId="23" xfId="0" applyBorder="1" applyAlignment="1">
      <alignment horizontal="center" vertical="center" wrapText="1"/>
    </xf>
    <xf numFmtId="0" fontId="4" fillId="3" borderId="0" xfId="0" applyFont="1" applyFill="1" applyBorder="1" applyAlignment="1">
      <alignment horizontal="left" vertical="center"/>
    </xf>
    <xf numFmtId="0" fontId="4" fillId="3" borderId="0" xfId="0" applyFont="1" applyFill="1" applyAlignment="1">
      <alignment horizontal="left" vertical="center"/>
    </xf>
    <xf numFmtId="0" fontId="8" fillId="0" borderId="17" xfId="0" applyFont="1" applyBorder="1" applyAlignment="1">
      <alignment horizontal="center" vertical="center" wrapText="1"/>
    </xf>
    <xf numFmtId="49" fontId="5" fillId="3" borderId="93" xfId="0" applyNumberFormat="1" applyFont="1" applyFill="1" applyBorder="1" applyAlignment="1">
      <alignment horizontal="center" vertical="center"/>
    </xf>
    <xf numFmtId="49" fontId="5" fillId="3" borderId="84" xfId="0" applyNumberFormat="1" applyFont="1" applyFill="1" applyBorder="1" applyAlignment="1">
      <alignment horizontal="center" vertical="center"/>
    </xf>
    <xf numFmtId="49" fontId="5" fillId="3" borderId="58" xfId="0" applyNumberFormat="1" applyFont="1" applyFill="1" applyBorder="1" applyAlignment="1">
      <alignment horizontal="center" vertical="center"/>
    </xf>
    <xf numFmtId="0" fontId="2" fillId="8" borderId="6"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5" fillId="3" borderId="93" xfId="0" applyFont="1" applyFill="1" applyBorder="1" applyAlignment="1">
      <alignment horizontal="center" vertical="center"/>
    </xf>
    <xf numFmtId="0" fontId="0" fillId="0" borderId="84" xfId="0" applyBorder="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 fillId="0" borderId="96" xfId="0" applyFont="1" applyBorder="1" applyAlignment="1">
      <alignment horizontal="center" vertical="center"/>
    </xf>
    <xf numFmtId="0" fontId="4" fillId="0" borderId="0" xfId="0" applyFont="1" applyAlignment="1">
      <alignment horizontal="left" vertical="center" wrapText="1"/>
    </xf>
    <xf numFmtId="0" fontId="44" fillId="3" borderId="0" xfId="0" applyFont="1" applyFill="1" applyAlignment="1">
      <alignment horizontal="left" vertical="center" wrapText="1"/>
    </xf>
    <xf numFmtId="0" fontId="15" fillId="0" borderId="61" xfId="0" applyFont="1" applyBorder="1" applyAlignment="1">
      <alignment horizontal="left" vertical="center" wrapText="1"/>
    </xf>
    <xf numFmtId="0" fontId="15" fillId="0" borderId="0" xfId="0" applyFont="1" applyBorder="1" applyAlignment="1">
      <alignment horizontal="left" vertical="center" wrapText="1"/>
    </xf>
    <xf numFmtId="0" fontId="15" fillId="0" borderId="44" xfId="0" applyFont="1" applyBorder="1" applyAlignment="1">
      <alignment horizontal="left" vertical="center" wrapText="1"/>
    </xf>
    <xf numFmtId="0" fontId="15" fillId="3" borderId="0" xfId="0" applyNumberFormat="1" applyFont="1" applyFill="1" applyAlignment="1">
      <alignment horizontal="left" vertical="center" wrapText="1"/>
    </xf>
    <xf numFmtId="0" fontId="2" fillId="0" borderId="6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87" xfId="3" applyFont="1" applyBorder="1" applyAlignment="1">
      <alignment horizontal="center" vertical="center" wrapText="1"/>
    </xf>
    <xf numFmtId="0" fontId="1" fillId="0" borderId="88" xfId="3" applyFont="1" applyBorder="1" applyAlignment="1">
      <alignment horizontal="center" vertical="center" wrapText="1"/>
    </xf>
    <xf numFmtId="0" fontId="1" fillId="0" borderId="96" xfId="3" applyFont="1" applyBorder="1" applyAlignment="1">
      <alignment horizontal="center" vertical="center" wrapText="1"/>
    </xf>
    <xf numFmtId="0" fontId="1" fillId="0" borderId="89" xfId="3" applyFont="1" applyBorder="1" applyAlignment="1">
      <alignment horizontal="center" vertical="center" wrapText="1"/>
    </xf>
    <xf numFmtId="0" fontId="8" fillId="0" borderId="5" xfId="3" applyBorder="1" applyAlignment="1">
      <alignment horizontal="center" vertical="center" wrapText="1"/>
    </xf>
    <xf numFmtId="0" fontId="8" fillId="0" borderId="90" xfId="3" applyBorder="1" applyAlignment="1">
      <alignment horizontal="center" vertical="center" wrapText="1"/>
    </xf>
    <xf numFmtId="0" fontId="8" fillId="0" borderId="6" xfId="3" applyBorder="1" applyAlignment="1">
      <alignment horizontal="center" vertical="center" wrapText="1"/>
    </xf>
    <xf numFmtId="0" fontId="8" fillId="0" borderId="23" xfId="3" applyBorder="1" applyAlignment="1">
      <alignment horizontal="center" vertical="center" wrapText="1"/>
    </xf>
    <xf numFmtId="0" fontId="2" fillId="0" borderId="37" xfId="3" applyFont="1" applyBorder="1" applyAlignment="1">
      <alignment horizontal="center" vertical="center" wrapText="1"/>
    </xf>
    <xf numFmtId="0" fontId="8" fillId="0" borderId="38" xfId="3" applyBorder="1" applyAlignment="1">
      <alignment horizontal="center" vertical="center" wrapText="1"/>
    </xf>
    <xf numFmtId="0" fontId="8" fillId="0" borderId="21" xfId="3" applyBorder="1" applyAlignment="1">
      <alignment horizontal="center" vertical="center" wrapText="1"/>
    </xf>
    <xf numFmtId="0" fontId="2" fillId="0" borderId="17" xfId="3" applyFont="1" applyBorder="1" applyAlignment="1">
      <alignment horizontal="center" vertical="center" wrapText="1"/>
    </xf>
    <xf numFmtId="0" fontId="2" fillId="0" borderId="56" xfId="3" applyFont="1" applyBorder="1" applyAlignment="1">
      <alignment horizontal="center" vertical="center" wrapText="1"/>
    </xf>
    <xf numFmtId="0" fontId="2" fillId="0" borderId="35" xfId="3" applyFont="1" applyBorder="1" applyAlignment="1">
      <alignment horizontal="center" vertical="center" wrapText="1"/>
    </xf>
    <xf numFmtId="0" fontId="15" fillId="3" borderId="0" xfId="3" applyFont="1" applyFill="1" applyAlignment="1">
      <alignment horizontal="left" vertical="center" wrapText="1"/>
    </xf>
    <xf numFmtId="0" fontId="15" fillId="0" borderId="92" xfId="3" applyFont="1" applyBorder="1" applyAlignment="1">
      <alignment horizontal="center" vertical="center" wrapText="1"/>
    </xf>
    <xf numFmtId="0" fontId="15" fillId="0" borderId="36" xfId="3" applyFont="1" applyBorder="1" applyAlignment="1">
      <alignment horizontal="center" vertical="center" wrapText="1"/>
    </xf>
    <xf numFmtId="0" fontId="15" fillId="0" borderId="46" xfId="3" applyFont="1" applyBorder="1" applyAlignment="1">
      <alignment horizontal="center" vertical="center" wrapText="1"/>
    </xf>
    <xf numFmtId="0" fontId="15" fillId="0" borderId="43" xfId="3" applyFont="1" applyBorder="1" applyAlignment="1">
      <alignment horizontal="center" vertical="center" wrapText="1"/>
    </xf>
    <xf numFmtId="0" fontId="15" fillId="0" borderId="33" xfId="3" applyFont="1" applyBorder="1" applyAlignment="1">
      <alignment horizontal="center" vertical="center" wrapText="1"/>
    </xf>
    <xf numFmtId="0" fontId="15" fillId="0" borderId="26" xfId="3" applyFont="1" applyBorder="1" applyAlignment="1">
      <alignment horizontal="center" vertical="center" wrapText="1"/>
    </xf>
    <xf numFmtId="0" fontId="8" fillId="0" borderId="6" xfId="3" applyFont="1" applyBorder="1" applyAlignment="1">
      <alignment horizontal="center" vertical="center" wrapText="1"/>
    </xf>
    <xf numFmtId="0" fontId="2" fillId="0" borderId="38" xfId="3" applyFont="1" applyBorder="1" applyAlignment="1">
      <alignment horizontal="center" vertical="center" wrapText="1"/>
    </xf>
    <xf numFmtId="0" fontId="2" fillId="0" borderId="21" xfId="3" applyFont="1" applyBorder="1" applyAlignment="1">
      <alignment horizontal="center" vertical="center" wrapText="1"/>
    </xf>
    <xf numFmtId="0" fontId="15" fillId="0" borderId="63" xfId="3" applyNumberFormat="1" applyFont="1" applyBorder="1" applyAlignment="1">
      <alignment horizontal="left" vertical="center" wrapText="1"/>
    </xf>
    <xf numFmtId="0" fontId="15" fillId="0" borderId="15" xfId="0" applyNumberFormat="1" applyFont="1" applyBorder="1" applyAlignment="1">
      <alignment horizontal="left" vertical="center" wrapText="1"/>
    </xf>
    <xf numFmtId="49" fontId="4" fillId="0" borderId="61" xfId="3" applyNumberFormat="1" applyFont="1" applyBorder="1" applyAlignment="1">
      <alignment horizontal="left" vertical="center" wrapText="1"/>
    </xf>
    <xf numFmtId="0" fontId="0" fillId="0" borderId="0" xfId="0" applyBorder="1" applyAlignment="1">
      <alignment horizontal="left" vertical="center" wrapText="1"/>
    </xf>
    <xf numFmtId="0" fontId="2" fillId="3" borderId="0" xfId="0" applyFont="1" applyFill="1" applyAlignment="1">
      <alignment horizontal="left" vertical="center" wrapText="1"/>
    </xf>
    <xf numFmtId="0" fontId="1" fillId="0" borderId="87" xfId="0" applyFont="1" applyBorder="1" applyAlignment="1">
      <alignment horizontal="center"/>
    </xf>
    <xf numFmtId="0" fontId="1" fillId="0" borderId="88" xfId="0" applyFont="1" applyBorder="1" applyAlignment="1">
      <alignment horizontal="center"/>
    </xf>
    <xf numFmtId="0" fontId="1" fillId="0" borderId="89" xfId="0" applyFont="1" applyBorder="1" applyAlignment="1">
      <alignment horizontal="center"/>
    </xf>
    <xf numFmtId="0" fontId="0" fillId="3" borderId="84" xfId="0" applyFill="1" applyBorder="1" applyAlignment="1">
      <alignment horizontal="center" vertical="center"/>
    </xf>
    <xf numFmtId="0" fontId="0" fillId="3" borderId="58" xfId="0" applyFill="1" applyBorder="1" applyAlignment="1">
      <alignment horizontal="center" vertical="center"/>
    </xf>
    <xf numFmtId="0" fontId="0" fillId="0" borderId="64"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97" xfId="0" applyFill="1" applyBorder="1" applyAlignment="1">
      <alignment horizontal="center" vertical="center" wrapText="1"/>
    </xf>
    <xf numFmtId="0" fontId="0" fillId="0" borderId="98" xfId="0" applyFill="1" applyBorder="1" applyAlignment="1">
      <alignment horizontal="center" vertical="center" wrapText="1"/>
    </xf>
    <xf numFmtId="0" fontId="0" fillId="0" borderId="99" xfId="0" applyFill="1" applyBorder="1" applyAlignment="1">
      <alignment horizontal="center" vertical="center" wrapText="1"/>
    </xf>
    <xf numFmtId="0" fontId="0" fillId="0" borderId="12" xfId="0" applyBorder="1"/>
    <xf numFmtId="0" fontId="2" fillId="0" borderId="100" xfId="0" applyFont="1" applyBorder="1" applyAlignment="1">
      <alignment horizontal="center" vertical="center" wrapText="1"/>
    </xf>
    <xf numFmtId="0" fontId="0" fillId="0" borderId="101" xfId="0" applyBorder="1" applyAlignment="1">
      <alignment horizontal="center" vertical="center" wrapText="1"/>
    </xf>
    <xf numFmtId="0" fontId="0" fillId="0" borderId="97" xfId="0" applyBorder="1" applyAlignment="1">
      <alignment horizontal="center" vertical="center" wrapText="1"/>
    </xf>
    <xf numFmtId="0" fontId="0" fillId="0" borderId="99" xfId="0" applyBorder="1" applyAlignment="1">
      <alignment horizontal="center" vertical="center" wrapText="1"/>
    </xf>
    <xf numFmtId="0" fontId="2" fillId="0" borderId="0" xfId="0" applyFont="1" applyFill="1" applyBorder="1" applyAlignment="1">
      <alignment vertical="center" wrapText="1"/>
    </xf>
    <xf numFmtId="0" fontId="15" fillId="0" borderId="61" xfId="0" applyFont="1" applyBorder="1" applyAlignment="1">
      <alignment vertical="center" wrapText="1"/>
    </xf>
    <xf numFmtId="0" fontId="15" fillId="0" borderId="0" xfId="0" applyFont="1" applyBorder="1" applyAlignment="1">
      <alignment vertical="center" wrapText="1"/>
    </xf>
    <xf numFmtId="0" fontId="15" fillId="0" borderId="44" xfId="0" applyFont="1" applyBorder="1" applyAlignment="1">
      <alignment vertical="center" wrapText="1"/>
    </xf>
    <xf numFmtId="0" fontId="2" fillId="0" borderId="63" xfId="0" applyFont="1" applyFill="1" applyBorder="1" applyAlignment="1">
      <alignment vertical="center" wrapText="1"/>
    </xf>
    <xf numFmtId="0" fontId="2" fillId="0" borderId="15" xfId="0" applyFont="1" applyFill="1" applyBorder="1" applyAlignment="1">
      <alignment vertical="center" wrapText="1"/>
    </xf>
    <xf numFmtId="0" fontId="2" fillId="0" borderId="62" xfId="0" applyFont="1" applyFill="1" applyBorder="1" applyAlignment="1">
      <alignment vertical="center" wrapText="1"/>
    </xf>
    <xf numFmtId="0" fontId="2" fillId="0" borderId="63" xfId="0" applyFont="1" applyBorder="1" applyAlignment="1">
      <alignment horizontal="left" vertical="center" wrapText="1"/>
    </xf>
    <xf numFmtId="0" fontId="2" fillId="0" borderId="15" xfId="0" applyFont="1" applyBorder="1" applyAlignment="1">
      <alignment horizontal="left" vertical="center" wrapText="1"/>
    </xf>
    <xf numFmtId="0" fontId="2" fillId="0" borderId="62" xfId="0" applyFont="1" applyBorder="1" applyAlignment="1">
      <alignment horizontal="left" vertical="center" wrapText="1"/>
    </xf>
    <xf numFmtId="0" fontId="2" fillId="0" borderId="61" xfId="0" applyFont="1" applyBorder="1" applyAlignment="1">
      <alignment horizontal="left" vertical="center" wrapText="1"/>
    </xf>
    <xf numFmtId="0" fontId="2" fillId="0" borderId="0" xfId="0" applyFont="1" applyBorder="1" applyAlignment="1">
      <alignment horizontal="left" vertical="center" wrapText="1"/>
    </xf>
    <xf numFmtId="0" fontId="2" fillId="0" borderId="44" xfId="0" applyFont="1" applyBorder="1" applyAlignment="1">
      <alignment horizontal="left" vertical="center" wrapText="1"/>
    </xf>
    <xf numFmtId="0" fontId="0" fillId="0" borderId="21" xfId="0" applyBorder="1"/>
    <xf numFmtId="0" fontId="3" fillId="0" borderId="37" xfId="0" applyFont="1" applyBorder="1" applyAlignment="1">
      <alignment horizontal="center" vertical="center"/>
    </xf>
    <xf numFmtId="0" fontId="3" fillId="0" borderId="21" xfId="0" applyFont="1" applyBorder="1" applyAlignment="1">
      <alignment horizontal="center" vertical="center"/>
    </xf>
    <xf numFmtId="0" fontId="0" fillId="0" borderId="21" xfId="0" applyBorder="1" applyAlignment="1">
      <alignment horizontal="center" vertical="center"/>
    </xf>
    <xf numFmtId="0" fontId="2" fillId="0" borderId="56" xfId="0" applyFont="1" applyFill="1" applyBorder="1" applyAlignment="1">
      <alignment horizontal="center" vertical="center" wrapText="1"/>
    </xf>
    <xf numFmtId="0" fontId="49" fillId="3" borderId="0" xfId="0" applyFont="1" applyFill="1" applyBorder="1" applyAlignment="1">
      <alignment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15" fillId="3" borderId="0" xfId="0" applyFont="1" applyFill="1" applyAlignment="1">
      <alignment horizontal="left" vertical="center"/>
    </xf>
    <xf numFmtId="0" fontId="4" fillId="0" borderId="61" xfId="0" applyNumberFormat="1" applyFont="1" applyBorder="1" applyAlignment="1">
      <alignment horizontal="left" vertical="center" wrapText="1"/>
    </xf>
    <xf numFmtId="0" fontId="0" fillId="0" borderId="0" xfId="0" applyBorder="1" applyAlignment="1">
      <alignment vertical="center" wrapText="1"/>
    </xf>
    <xf numFmtId="0" fontId="15" fillId="0" borderId="63" xfId="0" applyNumberFormat="1" applyFont="1" applyBorder="1" applyAlignment="1">
      <alignment horizontal="left" vertical="center" wrapText="1"/>
    </xf>
    <xf numFmtId="0" fontId="0" fillId="3" borderId="93" xfId="0" applyFill="1" applyBorder="1" applyAlignment="1">
      <alignment horizontal="center" vertical="center"/>
    </xf>
    <xf numFmtId="0" fontId="2" fillId="0" borderId="0" xfId="0" applyFont="1" applyAlignment="1">
      <alignment horizontal="left" wrapText="1"/>
    </xf>
    <xf numFmtId="49" fontId="2" fillId="0" borderId="63" xfId="0" applyNumberFormat="1" applyFont="1" applyBorder="1" applyAlignment="1">
      <alignment horizontal="left" vertical="center" wrapText="1"/>
    </xf>
    <xf numFmtId="0" fontId="0" fillId="0" borderId="15" xfId="0" applyBorder="1" applyAlignment="1">
      <alignment vertical="center" wrapText="1"/>
    </xf>
    <xf numFmtId="0" fontId="4" fillId="0" borderId="0" xfId="0" applyNumberFormat="1" applyFont="1" applyBorder="1" applyAlignment="1">
      <alignment horizontal="left" vertical="center" wrapText="1"/>
    </xf>
    <xf numFmtId="0" fontId="5" fillId="0" borderId="23" xfId="0"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8" fillId="0" borderId="50"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0" fontId="5" fillId="0" borderId="50"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0" fillId="3" borderId="0" xfId="0" applyFill="1" applyAlignment="1">
      <alignment horizontal="left" vertical="center" wrapText="1"/>
    </xf>
    <xf numFmtId="0" fontId="5" fillId="0" borderId="23" xfId="0" applyFont="1" applyBorder="1"/>
    <xf numFmtId="0" fontId="0" fillId="0" borderId="23" xfId="0" applyBorder="1"/>
    <xf numFmtId="49" fontId="5" fillId="0" borderId="47"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38" xfId="0" applyNumberFormat="1" applyFont="1" applyBorder="1" applyAlignment="1">
      <alignment horizontal="center" vertical="center" wrapText="1"/>
    </xf>
    <xf numFmtId="0" fontId="0" fillId="0" borderId="8" xfId="0" applyBorder="1" applyAlignment="1">
      <alignment horizontal="center" vertical="center" wrapText="1"/>
    </xf>
    <xf numFmtId="164" fontId="5" fillId="2" borderId="38" xfId="0" applyNumberFormat="1" applyFont="1" applyFill="1" applyBorder="1" applyAlignment="1">
      <alignment horizontal="center" vertical="center"/>
    </xf>
    <xf numFmtId="0" fontId="0" fillId="0" borderId="8" xfId="0" applyBorder="1" applyAlignment="1">
      <alignment horizontal="center" vertical="center"/>
    </xf>
    <xf numFmtId="164" fontId="5" fillId="2" borderId="37" xfId="0" applyNumberFormat="1" applyFont="1" applyFill="1" applyBorder="1" applyAlignment="1">
      <alignment horizontal="center" vertical="center"/>
    </xf>
    <xf numFmtId="0" fontId="0" fillId="0" borderId="30" xfId="0" applyBorder="1" applyAlignment="1">
      <alignment horizontal="center" vertical="center"/>
    </xf>
    <xf numFmtId="0" fontId="5" fillId="0" borderId="38" xfId="0" applyFont="1" applyBorder="1" applyAlignment="1">
      <alignment horizontal="center" vertical="center" wrapText="1"/>
    </xf>
    <xf numFmtId="0" fontId="1" fillId="0" borderId="95" xfId="0" applyFont="1" applyBorder="1" applyAlignment="1">
      <alignment horizontal="center" vertical="center"/>
    </xf>
    <xf numFmtId="0" fontId="17" fillId="3" borderId="0" xfId="0" applyFont="1" applyFill="1" applyAlignment="1">
      <alignment horizontal="left" vertical="center" wrapText="1"/>
    </xf>
    <xf numFmtId="0" fontId="2" fillId="0" borderId="4" xfId="0" applyFont="1" applyBorder="1" applyAlignment="1">
      <alignment horizontal="center" vertical="center"/>
    </xf>
    <xf numFmtId="0" fontId="2" fillId="0" borderId="29" xfId="0" applyFont="1" applyBorder="1" applyAlignment="1">
      <alignment horizontal="center" vertical="center"/>
    </xf>
    <xf numFmtId="0" fontId="4" fillId="0" borderId="61" xfId="0" applyFont="1" applyBorder="1" applyAlignment="1">
      <alignment horizontal="left" vertical="center" wrapText="1"/>
    </xf>
    <xf numFmtId="0" fontId="4" fillId="0" borderId="0" xfId="0" applyFont="1" applyBorder="1" applyAlignment="1">
      <alignment horizontal="left" vertical="center" wrapText="1"/>
    </xf>
    <xf numFmtId="0" fontId="4" fillId="0" borderId="44" xfId="0" applyFont="1" applyBorder="1" applyAlignment="1">
      <alignment horizontal="left" vertical="center" wrapText="1"/>
    </xf>
    <xf numFmtId="0" fontId="0" fillId="0" borderId="36" xfId="0" applyBorder="1" applyAlignment="1">
      <alignment horizontal="center" vertical="center" wrapText="1"/>
    </xf>
    <xf numFmtId="0" fontId="0" fillId="0" borderId="26" xfId="0" applyBorder="1" applyAlignment="1">
      <alignment horizontal="center" vertical="center" wrapText="1"/>
    </xf>
    <xf numFmtId="0" fontId="3" fillId="0" borderId="92"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8"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21" xfId="0" applyFont="1" applyBorder="1" applyAlignment="1">
      <alignment horizontal="center" vertical="center" wrapText="1"/>
    </xf>
    <xf numFmtId="0" fontId="0" fillId="0" borderId="43" xfId="0" applyBorder="1" applyAlignment="1">
      <alignment horizontal="center" vertical="center" wrapText="1"/>
    </xf>
    <xf numFmtId="0" fontId="0" fillId="0" borderId="33" xfId="0" applyBorder="1" applyAlignment="1">
      <alignment horizontal="center" vertical="center" wrapText="1"/>
    </xf>
    <xf numFmtId="0" fontId="40" fillId="0" borderId="64"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5" xfId="0" applyBorder="1" applyAlignment="1">
      <alignment horizontal="center" wrapText="1"/>
    </xf>
    <xf numFmtId="0" fontId="0" fillId="0" borderId="46" xfId="0" applyBorder="1" applyAlignment="1">
      <alignment horizontal="center" vertical="center" wrapText="1"/>
    </xf>
    <xf numFmtId="0" fontId="5" fillId="0" borderId="6" xfId="0" applyFont="1" applyBorder="1" applyAlignment="1">
      <alignment horizontal="center" vertical="center"/>
    </xf>
    <xf numFmtId="0" fontId="5" fillId="0" borderId="23" xfId="0" applyFont="1" applyBorder="1" applyAlignment="1">
      <alignment horizontal="center" vertical="center"/>
    </xf>
    <xf numFmtId="0" fontId="5" fillId="0" borderId="37" xfId="0" applyFont="1" applyBorder="1" applyAlignment="1">
      <alignment horizontal="center" vertical="center"/>
    </xf>
    <xf numFmtId="0" fontId="5" fillId="0" borderId="21" xfId="0" applyFont="1" applyBorder="1" applyAlignment="1">
      <alignment horizontal="center" vertical="center"/>
    </xf>
    <xf numFmtId="0" fontId="0" fillId="0" borderId="90" xfId="0" applyBorder="1" applyAlignment="1">
      <alignment horizontal="center" vertical="center" wrapText="1"/>
    </xf>
    <xf numFmtId="0" fontId="0" fillId="0" borderId="88" xfId="0" applyBorder="1" applyAlignment="1">
      <alignment horizontal="center" vertical="center"/>
    </xf>
    <xf numFmtId="0" fontId="0" fillId="0" borderId="89" xfId="0" applyBorder="1" applyAlignment="1">
      <alignment horizontal="center" vertical="center"/>
    </xf>
    <xf numFmtId="0" fontId="1" fillId="0" borderId="87" xfId="3" applyFont="1" applyBorder="1" applyAlignment="1">
      <alignment horizontal="center" vertical="center"/>
    </xf>
    <xf numFmtId="0" fontId="1" fillId="0" borderId="88" xfId="3" applyFont="1" applyBorder="1" applyAlignment="1">
      <alignment horizontal="center" vertical="center"/>
    </xf>
    <xf numFmtId="0" fontId="1" fillId="0" borderId="89" xfId="3" applyFont="1" applyBorder="1" applyAlignment="1">
      <alignment horizontal="center" vertical="center"/>
    </xf>
    <xf numFmtId="0" fontId="8" fillId="3" borderId="93" xfId="3" applyFill="1" applyBorder="1" applyAlignment="1">
      <alignment horizontal="center" vertical="center"/>
    </xf>
    <xf numFmtId="0" fontId="8" fillId="3" borderId="84" xfId="3" applyFill="1" applyBorder="1" applyAlignment="1">
      <alignment horizontal="center" vertical="center"/>
    </xf>
    <xf numFmtId="0" fontId="8" fillId="3" borderId="58" xfId="3" applyFill="1" applyBorder="1" applyAlignment="1">
      <alignment horizontal="center" vertical="center"/>
    </xf>
    <xf numFmtId="0" fontId="2" fillId="0" borderId="8" xfId="3" applyFont="1" applyBorder="1" applyAlignment="1">
      <alignment horizontal="center" vertical="center" wrapText="1"/>
    </xf>
    <xf numFmtId="0" fontId="15" fillId="0" borderId="63" xfId="3" applyFont="1" applyBorder="1" applyAlignment="1">
      <alignment horizontal="left" vertical="center" wrapText="1"/>
    </xf>
    <xf numFmtId="0" fontId="15" fillId="0" borderId="15" xfId="3" applyFont="1" applyBorder="1" applyAlignment="1">
      <alignment horizontal="left" vertical="center" wrapText="1"/>
    </xf>
    <xf numFmtId="49" fontId="2" fillId="0" borderId="23" xfId="0" applyNumberFormat="1" applyFont="1" applyBorder="1" applyAlignment="1">
      <alignment horizontal="center" vertical="center" wrapText="1"/>
    </xf>
    <xf numFmtId="0" fontId="1" fillId="0" borderId="81" xfId="0" applyFont="1" applyBorder="1" applyAlignment="1">
      <alignment horizontal="center" vertical="center"/>
    </xf>
    <xf numFmtId="0" fontId="1" fillId="0" borderId="102" xfId="0" applyFont="1" applyBorder="1" applyAlignment="1">
      <alignment horizontal="center" vertical="center"/>
    </xf>
    <xf numFmtId="0" fontId="1" fillId="0" borderId="82" xfId="0" applyFont="1" applyBorder="1" applyAlignment="1">
      <alignment horizontal="center" vertical="center"/>
    </xf>
    <xf numFmtId="0" fontId="1" fillId="0" borderId="103" xfId="0" applyFont="1" applyBorder="1" applyAlignment="1">
      <alignment horizontal="center" vertical="center"/>
    </xf>
    <xf numFmtId="0" fontId="1" fillId="0" borderId="83" xfId="0" applyFont="1" applyBorder="1" applyAlignment="1">
      <alignment horizontal="center" vertical="center"/>
    </xf>
    <xf numFmtId="0" fontId="2" fillId="0" borderId="88"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87" xfId="0" applyFont="1" applyBorder="1" applyAlignment="1">
      <alignment horizontal="center" vertical="center" wrapText="1"/>
    </xf>
    <xf numFmtId="0" fontId="5" fillId="0" borderId="90" xfId="0" applyFont="1" applyBorder="1"/>
    <xf numFmtId="0" fontId="0" fillId="0" borderId="88" xfId="0" applyBorder="1" applyAlignment="1">
      <alignment horizontal="center" vertical="center" wrapText="1"/>
    </xf>
    <xf numFmtId="0" fontId="2" fillId="0" borderId="10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2" xfId="0" applyFont="1" applyBorder="1" applyAlignment="1">
      <alignment horizontal="center" vertical="center" wrapText="1"/>
    </xf>
    <xf numFmtId="0" fontId="15" fillId="0" borderId="63" xfId="0" applyFont="1" applyBorder="1" applyAlignment="1">
      <alignment horizontal="left" vertical="center"/>
    </xf>
    <xf numFmtId="0" fontId="15" fillId="0" borderId="15" xfId="0" applyFont="1" applyBorder="1" applyAlignment="1">
      <alignment horizontal="left" vertical="center"/>
    </xf>
    <xf numFmtId="0" fontId="15" fillId="0" borderId="62" xfId="0" applyFont="1" applyBorder="1" applyAlignment="1">
      <alignment horizontal="left" vertical="center"/>
    </xf>
    <xf numFmtId="49" fontId="5" fillId="0" borderId="48"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cellXfs>
  <cellStyles count="5">
    <cellStyle name="Hyperlink" xfId="1" builtinId="8"/>
    <cellStyle name="Normal" xfId="0" builtinId="0"/>
    <cellStyle name="Normal 2" xfId="2" xr:uid="{00000000-0005-0000-0000-000002000000}"/>
    <cellStyle name="Normal 3" xfId="3" xr:uid="{00000000-0005-0000-0000-000003000000}"/>
    <cellStyle name="Style 1"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25</xdr:col>
      <xdr:colOff>0</xdr:colOff>
      <xdr:row>19</xdr:row>
      <xdr:rowOff>0</xdr:rowOff>
    </xdr:from>
    <xdr:to>
      <xdr:col>28</xdr:col>
      <xdr:colOff>53192</xdr:colOff>
      <xdr:row>22</xdr:row>
      <xdr:rowOff>82524</xdr:rowOff>
    </xdr:to>
    <xdr:sp macro="" textlink="">
      <xdr:nvSpPr>
        <xdr:cNvPr id="2" name="Rectangular Callout 1">
          <a:extLst>
            <a:ext uri="{FF2B5EF4-FFF2-40B4-BE49-F238E27FC236}">
              <a16:creationId xmlns:a16="http://schemas.microsoft.com/office/drawing/2014/main" id="{00000000-0008-0000-2000-000002000000}"/>
            </a:ext>
          </a:extLst>
        </xdr:cNvPr>
        <xdr:cNvSpPr/>
      </xdr:nvSpPr>
      <xdr:spPr>
        <a:xfrm>
          <a:off x="16544925" y="7124700"/>
          <a:ext cx="2015342" cy="568299"/>
        </a:xfrm>
        <a:prstGeom prst="wedgeRectCallout">
          <a:avLst>
            <a:gd name="adj1" fmla="val -37069"/>
            <a:gd name="adj2" fmla="val -2824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t>ADDED COLUMN</a:t>
          </a:r>
        </a:p>
        <a:p>
          <a:pPr algn="l"/>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42</xdr:row>
      <xdr:rowOff>15876</xdr:rowOff>
    </xdr:from>
    <xdr:to>
      <xdr:col>11</xdr:col>
      <xdr:colOff>109217</xdr:colOff>
      <xdr:row>45</xdr:row>
      <xdr:rowOff>79376</xdr:rowOff>
    </xdr:to>
    <xdr:sp macro="" textlink="">
      <xdr:nvSpPr>
        <xdr:cNvPr id="2" name="Rectangular Callout 1">
          <a:extLst>
            <a:ext uri="{FF2B5EF4-FFF2-40B4-BE49-F238E27FC236}">
              <a16:creationId xmlns:a16="http://schemas.microsoft.com/office/drawing/2014/main" id="{00000000-0008-0000-3E00-000002000000}"/>
            </a:ext>
          </a:extLst>
        </xdr:cNvPr>
        <xdr:cNvSpPr/>
      </xdr:nvSpPr>
      <xdr:spPr>
        <a:xfrm>
          <a:off x="3048000" y="7407276"/>
          <a:ext cx="3766817" cy="549275"/>
        </a:xfrm>
        <a:prstGeom prst="wedgeRectCallout">
          <a:avLst>
            <a:gd name="adj1" fmla="val -24359"/>
            <a:gd name="adj2" fmla="val -2277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t>ENTIRE SCHEDULE IS 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chedules">
      <a:majorFont>
        <a:latin typeface="Arial Narrow"/>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41"/>
  <sheetViews>
    <sheetView tabSelected="1" workbookViewId="0">
      <selection activeCell="B1" sqref="B1"/>
    </sheetView>
  </sheetViews>
  <sheetFormatPr defaultRowHeight="13.2" x14ac:dyDescent="0.25"/>
  <cols>
    <col min="1" max="1" width="3" customWidth="1"/>
    <col min="2" max="2" width="101.5546875" customWidth="1"/>
    <col min="3" max="3" width="13.5546875" style="2" customWidth="1"/>
    <col min="4" max="4" width="31.88671875" bestFit="1" customWidth="1"/>
  </cols>
  <sheetData>
    <row r="1" spans="2:4" ht="29.25" customHeight="1" thickBot="1" x14ac:dyDescent="0.45">
      <c r="B1" s="772" t="s">
        <v>2413</v>
      </c>
    </row>
    <row r="2" spans="2:4" ht="13.8" thickBot="1" x14ac:dyDescent="0.3">
      <c r="B2" s="771" t="s">
        <v>2298</v>
      </c>
      <c r="C2" s="771" t="s">
        <v>2299</v>
      </c>
      <c r="D2" s="771" t="s">
        <v>2380</v>
      </c>
    </row>
    <row r="3" spans="2:4" x14ac:dyDescent="0.25">
      <c r="B3" s="745" t="s">
        <v>2364</v>
      </c>
      <c r="C3" s="746">
        <v>43070</v>
      </c>
      <c r="D3" s="778" t="s">
        <v>2369</v>
      </c>
    </row>
    <row r="4" spans="2:4" x14ac:dyDescent="0.25">
      <c r="B4" s="747" t="s">
        <v>2365</v>
      </c>
      <c r="C4" s="748">
        <v>43070</v>
      </c>
      <c r="D4" s="779"/>
    </row>
    <row r="5" spans="2:4" ht="13.8" thickBot="1" x14ac:dyDescent="0.3">
      <c r="B5" s="749" t="s">
        <v>2366</v>
      </c>
      <c r="C5" s="750">
        <v>43070</v>
      </c>
      <c r="D5" s="780"/>
    </row>
    <row r="6" spans="2:4" x14ac:dyDescent="0.25">
      <c r="B6" s="751" t="s">
        <v>2381</v>
      </c>
      <c r="C6" s="752">
        <v>43070</v>
      </c>
      <c r="D6" s="773" t="s">
        <v>2370</v>
      </c>
    </row>
    <row r="7" spans="2:4" x14ac:dyDescent="0.25">
      <c r="B7" s="753" t="s">
        <v>2382</v>
      </c>
      <c r="C7" s="754">
        <v>43070</v>
      </c>
      <c r="D7" s="774"/>
    </row>
    <row r="8" spans="2:4" x14ac:dyDescent="0.25">
      <c r="B8" s="753" t="s">
        <v>2383</v>
      </c>
      <c r="C8" s="754">
        <v>43070</v>
      </c>
      <c r="D8" s="774"/>
    </row>
    <row r="9" spans="2:4" ht="13.8" thickBot="1" x14ac:dyDescent="0.3">
      <c r="B9" s="755" t="s">
        <v>2384</v>
      </c>
      <c r="C9" s="756">
        <v>43070</v>
      </c>
      <c r="D9" s="775"/>
    </row>
    <row r="10" spans="2:4" x14ac:dyDescent="0.25">
      <c r="B10" s="757" t="s">
        <v>2385</v>
      </c>
      <c r="C10" s="758">
        <v>43070</v>
      </c>
      <c r="D10" s="776" t="s">
        <v>2371</v>
      </c>
    </row>
    <row r="11" spans="2:4" x14ac:dyDescent="0.25">
      <c r="B11" s="759" t="s">
        <v>2386</v>
      </c>
      <c r="C11" s="748">
        <v>43070</v>
      </c>
      <c r="D11" s="781"/>
    </row>
    <row r="12" spans="2:4" x14ac:dyDescent="0.25">
      <c r="B12" s="759" t="s">
        <v>2387</v>
      </c>
      <c r="C12" s="748">
        <v>43070</v>
      </c>
      <c r="D12" s="781"/>
    </row>
    <row r="13" spans="2:4" ht="13.8" thickBot="1" x14ac:dyDescent="0.3">
      <c r="B13" s="760" t="s">
        <v>2388</v>
      </c>
      <c r="C13" s="750">
        <v>43070</v>
      </c>
      <c r="D13" s="777"/>
    </row>
    <row r="14" spans="2:4" x14ac:dyDescent="0.25">
      <c r="B14" s="751" t="s">
        <v>2392</v>
      </c>
      <c r="C14" s="752">
        <v>43070</v>
      </c>
      <c r="D14" s="773" t="s">
        <v>2372</v>
      </c>
    </row>
    <row r="15" spans="2:4" x14ac:dyDescent="0.25">
      <c r="B15" s="753" t="s">
        <v>2393</v>
      </c>
      <c r="C15" s="754">
        <v>43070</v>
      </c>
      <c r="D15" s="774"/>
    </row>
    <row r="16" spans="2:4" x14ac:dyDescent="0.25">
      <c r="B16" s="753" t="s">
        <v>2394</v>
      </c>
      <c r="C16" s="754">
        <v>43070</v>
      </c>
      <c r="D16" s="774"/>
    </row>
    <row r="17" spans="2:4" x14ac:dyDescent="0.25">
      <c r="B17" s="753" t="s">
        <v>2395</v>
      </c>
      <c r="C17" s="754">
        <v>43070</v>
      </c>
      <c r="D17" s="774"/>
    </row>
    <row r="18" spans="2:4" ht="13.8" thickBot="1" x14ac:dyDescent="0.3">
      <c r="B18" s="755" t="s">
        <v>2396</v>
      </c>
      <c r="C18" s="756">
        <v>43070</v>
      </c>
      <c r="D18" s="775"/>
    </row>
    <row r="19" spans="2:4" x14ac:dyDescent="0.25">
      <c r="B19" s="757" t="s">
        <v>2397</v>
      </c>
      <c r="C19" s="746">
        <v>43070</v>
      </c>
      <c r="D19" s="778" t="s">
        <v>2373</v>
      </c>
    </row>
    <row r="20" spans="2:4" ht="13.8" thickBot="1" x14ac:dyDescent="0.3">
      <c r="B20" s="760" t="s">
        <v>2398</v>
      </c>
      <c r="C20" s="750">
        <v>43070</v>
      </c>
      <c r="D20" s="780"/>
    </row>
    <row r="21" spans="2:4" x14ac:dyDescent="0.25">
      <c r="B21" s="751" t="s">
        <v>2399</v>
      </c>
      <c r="C21" s="752">
        <v>43070</v>
      </c>
      <c r="D21" s="773" t="s">
        <v>2374</v>
      </c>
    </row>
    <row r="22" spans="2:4" x14ac:dyDescent="0.25">
      <c r="B22" s="753" t="s">
        <v>2400</v>
      </c>
      <c r="C22" s="754">
        <v>43070</v>
      </c>
      <c r="D22" s="774"/>
    </row>
    <row r="23" spans="2:4" x14ac:dyDescent="0.25">
      <c r="B23" s="753" t="s">
        <v>2401</v>
      </c>
      <c r="C23" s="754">
        <v>43070</v>
      </c>
      <c r="D23" s="774"/>
    </row>
    <row r="24" spans="2:4" x14ac:dyDescent="0.25">
      <c r="B24" s="753" t="s">
        <v>2402</v>
      </c>
      <c r="C24" s="754">
        <v>43070</v>
      </c>
      <c r="D24" s="774"/>
    </row>
    <row r="25" spans="2:4" x14ac:dyDescent="0.25">
      <c r="B25" s="753" t="s">
        <v>2403</v>
      </c>
      <c r="C25" s="754">
        <v>43070</v>
      </c>
      <c r="D25" s="774"/>
    </row>
    <row r="26" spans="2:4" x14ac:dyDescent="0.25">
      <c r="B26" s="753" t="s">
        <v>2404</v>
      </c>
      <c r="C26" s="754">
        <v>43070</v>
      </c>
      <c r="D26" s="774"/>
    </row>
    <row r="27" spans="2:4" x14ac:dyDescent="0.25">
      <c r="B27" s="753" t="s">
        <v>2405</v>
      </c>
      <c r="C27" s="754">
        <v>43070</v>
      </c>
      <c r="D27" s="774"/>
    </row>
    <row r="28" spans="2:4" x14ac:dyDescent="0.25">
      <c r="B28" s="753" t="s">
        <v>2406</v>
      </c>
      <c r="C28" s="754">
        <v>43070</v>
      </c>
      <c r="D28" s="774"/>
    </row>
    <row r="29" spans="2:4" x14ac:dyDescent="0.25">
      <c r="B29" s="753" t="s">
        <v>2407</v>
      </c>
      <c r="C29" s="754">
        <v>43070</v>
      </c>
      <c r="D29" s="774"/>
    </row>
    <row r="30" spans="2:4" x14ac:dyDescent="0.25">
      <c r="B30" s="753" t="s">
        <v>2408</v>
      </c>
      <c r="C30" s="754">
        <v>43070</v>
      </c>
      <c r="D30" s="774"/>
    </row>
    <row r="31" spans="2:4" x14ac:dyDescent="0.25">
      <c r="B31" s="753" t="s">
        <v>2409</v>
      </c>
      <c r="C31" s="754">
        <v>43070</v>
      </c>
      <c r="D31" s="774"/>
    </row>
    <row r="32" spans="2:4" x14ac:dyDescent="0.25">
      <c r="B32" s="753" t="s">
        <v>2410</v>
      </c>
      <c r="C32" s="754">
        <v>43070</v>
      </c>
      <c r="D32" s="774"/>
    </row>
    <row r="33" spans="2:4" ht="13.8" thickBot="1" x14ac:dyDescent="0.3">
      <c r="B33" s="755" t="s">
        <v>2411</v>
      </c>
      <c r="C33" s="756">
        <v>43070</v>
      </c>
      <c r="D33" s="775"/>
    </row>
    <row r="34" spans="2:4" ht="13.8" thickBot="1" x14ac:dyDescent="0.3">
      <c r="B34" s="761" t="s">
        <v>2412</v>
      </c>
      <c r="C34" s="762">
        <v>43070</v>
      </c>
      <c r="D34" s="763" t="s">
        <v>2375</v>
      </c>
    </row>
    <row r="35" spans="2:4" ht="13.8" thickBot="1" x14ac:dyDescent="0.3">
      <c r="B35" s="764" t="s">
        <v>2389</v>
      </c>
      <c r="C35" s="765">
        <v>43070</v>
      </c>
      <c r="D35" s="766" t="s">
        <v>2376</v>
      </c>
    </row>
    <row r="36" spans="2:4" x14ac:dyDescent="0.25">
      <c r="B36" s="757" t="s">
        <v>2390</v>
      </c>
      <c r="C36" s="746">
        <v>43070</v>
      </c>
      <c r="D36" s="776" t="s">
        <v>2377</v>
      </c>
    </row>
    <row r="37" spans="2:4" ht="13.8" thickBot="1" x14ac:dyDescent="0.3">
      <c r="B37" s="760" t="s">
        <v>2391</v>
      </c>
      <c r="C37" s="750">
        <v>43070</v>
      </c>
      <c r="D37" s="777"/>
    </row>
    <row r="38" spans="2:4" ht="13.8" thickBot="1" x14ac:dyDescent="0.3">
      <c r="B38" s="767" t="s">
        <v>2367</v>
      </c>
      <c r="C38" s="765">
        <v>43070</v>
      </c>
      <c r="D38" s="766" t="s">
        <v>2378</v>
      </c>
    </row>
    <row r="39" spans="2:4" ht="13.8" thickBot="1" x14ac:dyDescent="0.3">
      <c r="B39" s="768" t="s">
        <v>2368</v>
      </c>
      <c r="C39" s="769">
        <v>43070</v>
      </c>
      <c r="D39" s="770" t="s">
        <v>2379</v>
      </c>
    </row>
    <row r="40" spans="2:4" x14ac:dyDescent="0.25">
      <c r="C40" s="744"/>
    </row>
    <row r="41" spans="2:4" x14ac:dyDescent="0.25">
      <c r="C41" s="744"/>
    </row>
  </sheetData>
  <mergeCells count="7">
    <mergeCell ref="D21:D33"/>
    <mergeCell ref="D36:D37"/>
    <mergeCell ref="D3:D5"/>
    <mergeCell ref="D6:D9"/>
    <mergeCell ref="D10:D13"/>
    <mergeCell ref="D14:D18"/>
    <mergeCell ref="D19:D20"/>
  </mergeCells>
  <phoneticPr fontId="0"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1"/>
  <sheetViews>
    <sheetView showGridLines="0" zoomScale="60" zoomScaleNormal="60" zoomScalePageLayoutView="60" workbookViewId="0"/>
  </sheetViews>
  <sheetFormatPr defaultColWidth="6.44140625" defaultRowHeight="13.2" x14ac:dyDescent="0.25"/>
  <cols>
    <col min="1" max="1" width="9" style="2" customWidth="1"/>
    <col min="2" max="2" width="13.5546875" style="2" customWidth="1"/>
    <col min="3" max="3" width="17.33203125" style="2" customWidth="1"/>
    <col min="4" max="4" width="12.6640625" style="2" customWidth="1"/>
    <col min="5" max="10" width="8.88671875" style="2" customWidth="1"/>
    <col min="11" max="11" width="60.33203125" style="2" customWidth="1"/>
    <col min="12" max="12" width="21.5546875" style="2" bestFit="1" customWidth="1"/>
    <col min="13" max="13" width="20.6640625" style="2" customWidth="1"/>
    <col min="14" max="14" width="12.6640625" style="2" customWidth="1"/>
    <col min="15" max="15" width="16.44140625" style="2" customWidth="1"/>
    <col min="16" max="16" width="17" style="2" customWidth="1"/>
    <col min="17" max="19" width="20.6640625" style="2" customWidth="1"/>
    <col min="20" max="20" width="8.6640625" style="2" customWidth="1"/>
    <col min="21" max="21" width="10.6640625" style="2" customWidth="1"/>
    <col min="22" max="22" width="8.6640625" style="2" customWidth="1"/>
    <col min="23" max="16384" width="6.44140625" style="2"/>
  </cols>
  <sheetData>
    <row r="1" spans="1:22" s="24" customFormat="1" ht="44.25" customHeight="1" thickBot="1" x14ac:dyDescent="0.3"/>
    <row r="2" spans="1:22" s="3" customFormat="1" ht="25.5" customHeight="1" x14ac:dyDescent="0.25">
      <c r="A2" s="869" t="s">
        <v>1345</v>
      </c>
      <c r="B2" s="870"/>
      <c r="C2" s="870"/>
      <c r="D2" s="870"/>
      <c r="E2" s="870"/>
      <c r="F2" s="870"/>
      <c r="G2" s="870"/>
      <c r="H2" s="870"/>
      <c r="I2" s="870"/>
      <c r="J2" s="870"/>
      <c r="K2" s="871"/>
      <c r="L2" s="851" t="s">
        <v>909</v>
      </c>
      <c r="M2" s="851"/>
      <c r="N2" s="851"/>
      <c r="O2" s="851"/>
      <c r="P2" s="851"/>
      <c r="Q2" s="851"/>
      <c r="R2" s="851"/>
      <c r="S2" s="851"/>
      <c r="T2" s="851"/>
      <c r="U2" s="851"/>
      <c r="V2" s="852"/>
    </row>
    <row r="3" spans="1:22" s="4" customFormat="1" ht="25.5" customHeight="1" x14ac:dyDescent="0.25">
      <c r="A3" s="828" t="s">
        <v>911</v>
      </c>
      <c r="B3" s="830" t="s">
        <v>836</v>
      </c>
      <c r="C3" s="826" t="s">
        <v>925</v>
      </c>
      <c r="D3" s="826" t="s">
        <v>918</v>
      </c>
      <c r="E3" s="826" t="s">
        <v>1621</v>
      </c>
      <c r="F3" s="826"/>
      <c r="G3" s="826" t="s">
        <v>921</v>
      </c>
      <c r="H3" s="826"/>
      <c r="I3" s="826"/>
      <c r="J3" s="826"/>
      <c r="K3" s="832" t="s">
        <v>822</v>
      </c>
      <c r="L3" s="818" t="s">
        <v>906</v>
      </c>
      <c r="M3" s="815" t="s">
        <v>931</v>
      </c>
      <c r="N3" s="815" t="s">
        <v>932</v>
      </c>
      <c r="O3" s="815" t="s">
        <v>2085</v>
      </c>
      <c r="P3" s="855" t="s">
        <v>2086</v>
      </c>
      <c r="Q3" s="815" t="s">
        <v>933</v>
      </c>
      <c r="R3" s="815" t="s">
        <v>940</v>
      </c>
      <c r="S3" s="815" t="s">
        <v>941</v>
      </c>
      <c r="T3" s="815" t="s">
        <v>907</v>
      </c>
      <c r="U3" s="815" t="s">
        <v>908</v>
      </c>
      <c r="V3" s="812" t="s">
        <v>934</v>
      </c>
    </row>
    <row r="4" spans="1:22" s="4" customFormat="1" ht="25.5" customHeight="1" x14ac:dyDescent="0.25">
      <c r="A4" s="828"/>
      <c r="B4" s="830"/>
      <c r="C4" s="826"/>
      <c r="D4" s="826"/>
      <c r="E4" s="826"/>
      <c r="F4" s="826"/>
      <c r="G4" s="826" t="s">
        <v>1721</v>
      </c>
      <c r="H4" s="867"/>
      <c r="I4" s="860" t="s">
        <v>1252</v>
      </c>
      <c r="J4" s="861"/>
      <c r="K4" s="832"/>
      <c r="L4" s="819"/>
      <c r="M4" s="816"/>
      <c r="N4" s="816"/>
      <c r="O4" s="816"/>
      <c r="P4" s="856"/>
      <c r="Q4" s="816"/>
      <c r="R4" s="816"/>
      <c r="S4" s="816"/>
      <c r="T4" s="816"/>
      <c r="U4" s="816"/>
      <c r="V4" s="813"/>
    </row>
    <row r="5" spans="1:22" s="4" customFormat="1" ht="25.5" customHeight="1" thickBot="1" x14ac:dyDescent="0.3">
      <c r="A5" s="829"/>
      <c r="B5" s="831"/>
      <c r="C5" s="827"/>
      <c r="D5" s="827"/>
      <c r="E5" s="243" t="s">
        <v>943</v>
      </c>
      <c r="F5" s="243" t="s">
        <v>944</v>
      </c>
      <c r="G5" s="243" t="s">
        <v>1000</v>
      </c>
      <c r="H5" s="243" t="s">
        <v>949</v>
      </c>
      <c r="I5" s="243" t="s">
        <v>1213</v>
      </c>
      <c r="J5" s="243" t="s">
        <v>1175</v>
      </c>
      <c r="K5" s="833"/>
      <c r="L5" s="820"/>
      <c r="M5" s="817"/>
      <c r="N5" s="817"/>
      <c r="O5" s="817"/>
      <c r="P5" s="857"/>
      <c r="Q5" s="817"/>
      <c r="R5" s="817"/>
      <c r="S5" s="817"/>
      <c r="T5" s="817"/>
      <c r="U5" s="817"/>
      <c r="V5" s="814"/>
    </row>
    <row r="6" spans="1:22" s="32" customFormat="1" ht="32.1" customHeight="1" thickTop="1" x14ac:dyDescent="0.25">
      <c r="A6" s="245" t="s">
        <v>1257</v>
      </c>
      <c r="B6" s="246" t="s">
        <v>1261</v>
      </c>
      <c r="C6" s="246" t="s">
        <v>1251</v>
      </c>
      <c r="D6" s="246" t="s">
        <v>1269</v>
      </c>
      <c r="E6" s="259">
        <v>60</v>
      </c>
      <c r="F6" s="260">
        <f t="shared" ref="F6:F13" si="0">ROUND(E6*25,2-LEN(INT(E6*25)))</f>
        <v>1500</v>
      </c>
      <c r="G6" s="259">
        <v>1125</v>
      </c>
      <c r="H6" s="260">
        <f t="shared" ref="H6:H13" si="1">ROUND(G6*0.472,2-LEN(INT(G6*0.472)))</f>
        <v>530</v>
      </c>
      <c r="I6" s="259">
        <v>0.4</v>
      </c>
      <c r="J6" s="260">
        <f t="shared" ref="J6:J13" si="2">ROUND(I6*250,2-LEN(INT(I6*250)))</f>
        <v>100</v>
      </c>
      <c r="K6" s="247" t="s">
        <v>1637</v>
      </c>
      <c r="L6" s="367"/>
      <c r="M6" s="89"/>
      <c r="N6" s="89"/>
      <c r="O6" s="89"/>
      <c r="P6" s="89"/>
      <c r="Q6" s="89"/>
      <c r="R6" s="89"/>
      <c r="S6" s="89"/>
      <c r="T6" s="89"/>
      <c r="U6" s="89"/>
      <c r="V6" s="90"/>
    </row>
    <row r="7" spans="1:22" s="32" customFormat="1" ht="32.1" customHeight="1" x14ac:dyDescent="0.25">
      <c r="A7" s="47" t="s">
        <v>1260</v>
      </c>
      <c r="B7" s="182" t="s">
        <v>1264</v>
      </c>
      <c r="C7" s="182" t="s">
        <v>1266</v>
      </c>
      <c r="D7" s="182" t="s">
        <v>1262</v>
      </c>
      <c r="E7" s="165">
        <v>48</v>
      </c>
      <c r="F7" s="183">
        <f t="shared" si="0"/>
        <v>1200</v>
      </c>
      <c r="G7" s="165">
        <v>875</v>
      </c>
      <c r="H7" s="183">
        <f t="shared" si="1"/>
        <v>410</v>
      </c>
      <c r="I7" s="165">
        <v>0.37</v>
      </c>
      <c r="J7" s="183">
        <f t="shared" si="2"/>
        <v>93</v>
      </c>
      <c r="K7" s="46" t="s">
        <v>1153</v>
      </c>
      <c r="L7" s="364"/>
      <c r="M7" s="48"/>
      <c r="N7" s="48"/>
      <c r="O7" s="48"/>
      <c r="P7" s="48"/>
      <c r="Q7" s="48"/>
      <c r="R7" s="48"/>
      <c r="S7" s="48"/>
      <c r="T7" s="48"/>
      <c r="U7" s="48"/>
      <c r="V7" s="49"/>
    </row>
    <row r="8" spans="1:22" s="32" customFormat="1" ht="32.1" customHeight="1" x14ac:dyDescent="0.25">
      <c r="A8" s="47" t="s">
        <v>1263</v>
      </c>
      <c r="B8" s="182" t="s">
        <v>1265</v>
      </c>
      <c r="C8" s="182" t="s">
        <v>1267</v>
      </c>
      <c r="D8" s="182" t="s">
        <v>1268</v>
      </c>
      <c r="E8" s="165">
        <v>48</v>
      </c>
      <c r="F8" s="183">
        <f t="shared" si="0"/>
        <v>1200</v>
      </c>
      <c r="G8" s="165">
        <v>875</v>
      </c>
      <c r="H8" s="183">
        <f t="shared" si="1"/>
        <v>410</v>
      </c>
      <c r="I8" s="165">
        <v>0.37</v>
      </c>
      <c r="J8" s="183">
        <f t="shared" si="2"/>
        <v>93</v>
      </c>
      <c r="K8" s="46" t="s">
        <v>1620</v>
      </c>
      <c r="L8" s="364"/>
      <c r="M8" s="48"/>
      <c r="N8" s="48"/>
      <c r="O8" s="48"/>
      <c r="P8" s="48"/>
      <c r="Q8" s="48"/>
      <c r="R8" s="48"/>
      <c r="S8" s="48"/>
      <c r="T8" s="48"/>
      <c r="U8" s="48"/>
      <c r="V8" s="49"/>
    </row>
    <row r="9" spans="1:22" s="32" customFormat="1" ht="32.1" customHeight="1" x14ac:dyDescent="0.25">
      <c r="A9" s="523"/>
      <c r="B9" s="165"/>
      <c r="C9" s="165"/>
      <c r="D9" s="165"/>
      <c r="E9" s="165"/>
      <c r="F9" s="183">
        <f t="shared" si="0"/>
        <v>0</v>
      </c>
      <c r="G9" s="165"/>
      <c r="H9" s="183">
        <f t="shared" si="1"/>
        <v>0</v>
      </c>
      <c r="I9" s="165"/>
      <c r="J9" s="183">
        <f t="shared" si="2"/>
        <v>0</v>
      </c>
      <c r="K9" s="516"/>
      <c r="L9" s="522"/>
      <c r="M9" s="48"/>
      <c r="N9" s="48"/>
      <c r="O9" s="48"/>
      <c r="P9" s="48"/>
      <c r="Q9" s="48"/>
      <c r="R9" s="48"/>
      <c r="S9" s="48"/>
      <c r="T9" s="48"/>
      <c r="U9" s="48"/>
      <c r="V9" s="49"/>
    </row>
    <row r="10" spans="1:22" s="32" customFormat="1" ht="32.1" customHeight="1" x14ac:dyDescent="0.25">
      <c r="A10" s="47"/>
      <c r="B10" s="182"/>
      <c r="C10" s="182"/>
      <c r="D10" s="182"/>
      <c r="E10" s="165"/>
      <c r="F10" s="183">
        <f t="shared" si="0"/>
        <v>0</v>
      </c>
      <c r="G10" s="165"/>
      <c r="H10" s="183">
        <f t="shared" si="1"/>
        <v>0</v>
      </c>
      <c r="I10" s="165"/>
      <c r="J10" s="183">
        <f t="shared" si="2"/>
        <v>0</v>
      </c>
      <c r="K10" s="46"/>
      <c r="L10" s="364"/>
      <c r="M10" s="48"/>
      <c r="N10" s="48"/>
      <c r="O10" s="48"/>
      <c r="P10" s="48"/>
      <c r="Q10" s="48"/>
      <c r="R10" s="48"/>
      <c r="S10" s="48"/>
      <c r="T10" s="48"/>
      <c r="U10" s="48"/>
      <c r="V10" s="49"/>
    </row>
    <row r="11" spans="1:22" s="32" customFormat="1" ht="32.1" customHeight="1" x14ac:dyDescent="0.25">
      <c r="A11" s="47"/>
      <c r="B11" s="182"/>
      <c r="C11" s="182"/>
      <c r="D11" s="182"/>
      <c r="E11" s="165"/>
      <c r="F11" s="183">
        <f t="shared" si="0"/>
        <v>0</v>
      </c>
      <c r="G11" s="165"/>
      <c r="H11" s="183">
        <f t="shared" si="1"/>
        <v>0</v>
      </c>
      <c r="I11" s="165"/>
      <c r="J11" s="183">
        <f t="shared" si="2"/>
        <v>0</v>
      </c>
      <c r="K11" s="46"/>
      <c r="L11" s="364"/>
      <c r="M11" s="48"/>
      <c r="N11" s="48"/>
      <c r="O11" s="48"/>
      <c r="P11" s="48"/>
      <c r="Q11" s="48"/>
      <c r="R11" s="48"/>
      <c r="S11" s="48"/>
      <c r="T11" s="48"/>
      <c r="U11" s="48"/>
      <c r="V11" s="49"/>
    </row>
    <row r="12" spans="1:22" s="32" customFormat="1" ht="32.1" customHeight="1" x14ac:dyDescent="0.25">
      <c r="A12" s="47"/>
      <c r="B12" s="182"/>
      <c r="C12" s="182"/>
      <c r="D12" s="182"/>
      <c r="E12" s="165"/>
      <c r="F12" s="183">
        <f t="shared" si="0"/>
        <v>0</v>
      </c>
      <c r="G12" s="165"/>
      <c r="H12" s="183">
        <f t="shared" si="1"/>
        <v>0</v>
      </c>
      <c r="I12" s="165"/>
      <c r="J12" s="183">
        <f t="shared" si="2"/>
        <v>0</v>
      </c>
      <c r="K12" s="46"/>
      <c r="L12" s="364"/>
      <c r="M12" s="48"/>
      <c r="N12" s="48"/>
      <c r="O12" s="48"/>
      <c r="P12" s="48"/>
      <c r="Q12" s="48"/>
      <c r="R12" s="48"/>
      <c r="S12" s="48"/>
      <c r="T12" s="48"/>
      <c r="U12" s="48"/>
      <c r="V12" s="49"/>
    </row>
    <row r="13" spans="1:22" s="32" customFormat="1" ht="32.1" customHeight="1" thickBot="1" x14ac:dyDescent="0.3">
      <c r="A13" s="29"/>
      <c r="B13" s="30"/>
      <c r="C13" s="30"/>
      <c r="D13" s="30"/>
      <c r="E13" s="41"/>
      <c r="F13" s="34">
        <f t="shared" si="0"/>
        <v>0</v>
      </c>
      <c r="G13" s="41"/>
      <c r="H13" s="34">
        <f t="shared" si="1"/>
        <v>0</v>
      </c>
      <c r="I13" s="41"/>
      <c r="J13" s="34">
        <f t="shared" si="2"/>
        <v>0</v>
      </c>
      <c r="K13" s="31"/>
      <c r="L13" s="368"/>
      <c r="M13" s="44"/>
      <c r="N13" s="44"/>
      <c r="O13" s="44"/>
      <c r="P13" s="44"/>
      <c r="Q13" s="44"/>
      <c r="R13" s="44"/>
      <c r="S13" s="44"/>
      <c r="T13" s="44"/>
      <c r="U13" s="44"/>
      <c r="V13" s="45"/>
    </row>
    <row r="14" spans="1:22" s="13" customFormat="1" ht="28.65" customHeight="1" x14ac:dyDescent="0.25">
      <c r="A14" s="650"/>
      <c r="B14" s="153"/>
      <c r="C14" s="153"/>
      <c r="D14" s="153"/>
      <c r="E14" s="153"/>
      <c r="F14" s="153"/>
      <c r="G14" s="153"/>
      <c r="H14" s="153"/>
      <c r="I14" s="153"/>
      <c r="J14" s="153"/>
      <c r="K14" s="651"/>
    </row>
    <row r="15" spans="1:22" s="13" customFormat="1" ht="24.75" customHeight="1" x14ac:dyDescent="0.25">
      <c r="A15" s="648" t="s">
        <v>828</v>
      </c>
      <c r="B15" s="96"/>
      <c r="C15" s="96"/>
      <c r="D15" s="96"/>
      <c r="E15" s="96"/>
      <c r="F15" s="96"/>
      <c r="G15" s="96"/>
      <c r="H15" s="96"/>
      <c r="I15" s="96"/>
      <c r="J15" s="96"/>
      <c r="K15" s="652"/>
    </row>
    <row r="16" spans="1:22" s="13" customFormat="1" ht="61.5" customHeight="1" thickBot="1" x14ac:dyDescent="0.3">
      <c r="A16" s="864" t="s">
        <v>46</v>
      </c>
      <c r="B16" s="865"/>
      <c r="C16" s="865"/>
      <c r="D16" s="865"/>
      <c r="E16" s="865"/>
      <c r="F16" s="865"/>
      <c r="G16" s="865"/>
      <c r="H16" s="865"/>
      <c r="I16" s="865"/>
      <c r="J16" s="865"/>
      <c r="K16" s="866"/>
    </row>
    <row r="17" spans="1:15" ht="24.75" customHeight="1" x14ac:dyDescent="0.25">
      <c r="A17" s="868"/>
      <c r="B17" s="868"/>
      <c r="C17" s="868"/>
      <c r="D17" s="868"/>
      <c r="E17" s="868"/>
      <c r="F17" s="868"/>
      <c r="G17" s="868"/>
      <c r="H17" s="868"/>
      <c r="I17" s="868"/>
      <c r="J17" s="868"/>
      <c r="K17" s="868"/>
      <c r="L17" s="39"/>
      <c r="M17" s="39"/>
      <c r="N17" s="39"/>
      <c r="O17" s="39"/>
    </row>
    <row r="18" spans="1:15" ht="28.65" customHeight="1" x14ac:dyDescent="0.25">
      <c r="A18" s="863" t="s">
        <v>922</v>
      </c>
      <c r="B18" s="862"/>
      <c r="C18" s="862"/>
      <c r="D18" s="862"/>
      <c r="E18" s="862"/>
      <c r="F18" s="862"/>
      <c r="G18" s="862"/>
      <c r="H18" s="862"/>
      <c r="I18" s="862"/>
      <c r="J18" s="862"/>
      <c r="K18" s="862"/>
    </row>
    <row r="19" spans="1:15" ht="26.25" customHeight="1" x14ac:dyDescent="0.25">
      <c r="A19" s="862" t="s">
        <v>1346</v>
      </c>
      <c r="B19" s="862"/>
      <c r="C19" s="862"/>
      <c r="D19" s="862"/>
      <c r="E19" s="862"/>
      <c r="F19" s="862"/>
      <c r="G19" s="862"/>
      <c r="H19" s="862"/>
      <c r="I19" s="862"/>
      <c r="J19" s="862"/>
      <c r="K19" s="862"/>
    </row>
    <row r="20" spans="1:15" ht="43.5" customHeight="1" x14ac:dyDescent="0.25">
      <c r="A20" s="862" t="s">
        <v>1619</v>
      </c>
      <c r="B20" s="862"/>
      <c r="C20" s="862"/>
      <c r="D20" s="862"/>
      <c r="E20" s="862"/>
      <c r="F20" s="862"/>
      <c r="G20" s="862"/>
      <c r="H20" s="862"/>
      <c r="I20" s="862"/>
      <c r="J20" s="862"/>
      <c r="K20" s="862"/>
    </row>
    <row r="21" spans="1:15" ht="26.25" customHeight="1" x14ac:dyDescent="0.25">
      <c r="A21" s="834" t="s">
        <v>764</v>
      </c>
      <c r="B21" s="834"/>
      <c r="C21" s="834"/>
      <c r="D21" s="834"/>
      <c r="E21" s="834"/>
      <c r="F21" s="834"/>
      <c r="G21" s="834"/>
      <c r="H21" s="834"/>
      <c r="I21" s="834"/>
      <c r="J21" s="834"/>
      <c r="K21" s="834"/>
    </row>
    <row r="22" spans="1:15" x14ac:dyDescent="0.25">
      <c r="A22" s="24"/>
      <c r="B22" s="24"/>
      <c r="C22" s="24"/>
      <c r="D22" s="24"/>
      <c r="E22" s="24"/>
      <c r="F22" s="24"/>
      <c r="G22" s="24"/>
      <c r="H22" s="24"/>
      <c r="I22" s="24"/>
      <c r="J22" s="24"/>
      <c r="K22" s="24"/>
    </row>
    <row r="23" spans="1:15" x14ac:dyDescent="0.25">
      <c r="A23" s="24"/>
      <c r="B23" s="24"/>
      <c r="C23" s="24"/>
      <c r="D23" s="24"/>
      <c r="E23" s="24"/>
      <c r="F23" s="24"/>
      <c r="G23" s="24"/>
      <c r="H23" s="24"/>
      <c r="I23" s="24"/>
      <c r="J23" s="24"/>
      <c r="K23" s="24"/>
    </row>
    <row r="24" spans="1:15" x14ac:dyDescent="0.25">
      <c r="A24" s="24"/>
      <c r="B24" s="24"/>
      <c r="C24" s="24"/>
      <c r="D24" s="24"/>
      <c r="E24" s="24"/>
      <c r="F24" s="24"/>
      <c r="G24" s="24"/>
      <c r="H24" s="24"/>
      <c r="I24" s="24"/>
      <c r="J24" s="24"/>
      <c r="K24" s="24"/>
    </row>
    <row r="25" spans="1:15" x14ac:dyDescent="0.25">
      <c r="A25" s="24"/>
      <c r="B25" s="24"/>
      <c r="C25" s="24"/>
      <c r="D25" s="24"/>
      <c r="E25" s="24"/>
      <c r="F25" s="24"/>
      <c r="G25" s="24"/>
      <c r="H25" s="24"/>
      <c r="I25" s="24"/>
      <c r="J25" s="24"/>
      <c r="K25" s="24"/>
    </row>
    <row r="26" spans="1:15" x14ac:dyDescent="0.25">
      <c r="A26" s="24"/>
      <c r="B26" s="24"/>
      <c r="C26" s="24"/>
      <c r="D26" s="24"/>
      <c r="E26" s="24"/>
      <c r="F26" s="24"/>
      <c r="G26" s="24"/>
      <c r="H26" s="24"/>
      <c r="I26" s="24"/>
      <c r="J26" s="24"/>
      <c r="K26" s="24"/>
    </row>
    <row r="27" spans="1:15" x14ac:dyDescent="0.25">
      <c r="A27" s="24"/>
      <c r="B27" s="24"/>
      <c r="C27" s="24"/>
      <c r="D27" s="24"/>
      <c r="E27" s="24"/>
      <c r="F27" s="24"/>
      <c r="G27" s="24"/>
      <c r="H27" s="24"/>
      <c r="I27" s="24"/>
      <c r="J27" s="24"/>
      <c r="K27" s="24"/>
    </row>
    <row r="28" spans="1:15" x14ac:dyDescent="0.25">
      <c r="A28" s="24"/>
      <c r="B28" s="24"/>
      <c r="C28" s="24"/>
      <c r="D28" s="24"/>
      <c r="E28" s="24"/>
      <c r="F28" s="24"/>
      <c r="G28" s="24"/>
      <c r="H28" s="24"/>
      <c r="I28" s="24"/>
      <c r="J28" s="24"/>
      <c r="K28" s="24"/>
    </row>
    <row r="29" spans="1:15" x14ac:dyDescent="0.25">
      <c r="A29" s="24"/>
      <c r="B29" s="24"/>
      <c r="C29" s="24"/>
      <c r="D29" s="24"/>
      <c r="E29" s="24"/>
      <c r="F29" s="24"/>
      <c r="G29" s="24"/>
      <c r="H29" s="24"/>
      <c r="I29" s="24"/>
      <c r="J29" s="24"/>
      <c r="K29" s="24"/>
    </row>
    <row r="30" spans="1:15" x14ac:dyDescent="0.25">
      <c r="A30" s="24"/>
      <c r="B30" s="24"/>
      <c r="C30" s="24"/>
      <c r="D30" s="24"/>
      <c r="E30" s="24"/>
      <c r="F30" s="24"/>
      <c r="G30" s="24"/>
      <c r="H30" s="24"/>
      <c r="I30" s="24"/>
      <c r="J30" s="24"/>
      <c r="K30" s="24"/>
    </row>
    <row r="31" spans="1:15" x14ac:dyDescent="0.25">
      <c r="A31" s="24"/>
      <c r="B31" s="24"/>
      <c r="C31" s="24"/>
      <c r="D31" s="24"/>
      <c r="E31" s="24"/>
      <c r="F31" s="24"/>
      <c r="G31" s="24"/>
      <c r="H31" s="24"/>
      <c r="I31" s="24"/>
      <c r="J31" s="24"/>
      <c r="K31" s="24"/>
    </row>
  </sheetData>
  <mergeCells count="28">
    <mergeCell ref="A2:K2"/>
    <mergeCell ref="A3:A5"/>
    <mergeCell ref="L2:V2"/>
    <mergeCell ref="T3:T5"/>
    <mergeCell ref="U3:U5"/>
    <mergeCell ref="V3:V5"/>
    <mergeCell ref="L3:L5"/>
    <mergeCell ref="M3:M5"/>
    <mergeCell ref="N3:N5"/>
    <mergeCell ref="O3:O5"/>
    <mergeCell ref="Q3:Q5"/>
    <mergeCell ref="R3:R5"/>
    <mergeCell ref="S3:S5"/>
    <mergeCell ref="P3:P5"/>
    <mergeCell ref="A21:K21"/>
    <mergeCell ref="D3:D5"/>
    <mergeCell ref="B3:B5"/>
    <mergeCell ref="I4:J4"/>
    <mergeCell ref="K3:K5"/>
    <mergeCell ref="A20:K20"/>
    <mergeCell ref="A18:K18"/>
    <mergeCell ref="A19:K19"/>
    <mergeCell ref="A16:K16"/>
    <mergeCell ref="G4:H4"/>
    <mergeCell ref="G3:J3"/>
    <mergeCell ref="C3:C5"/>
    <mergeCell ref="E3:F4"/>
    <mergeCell ref="A17:K17"/>
  </mergeCells>
  <phoneticPr fontId="0" type="noConversion"/>
  <printOptions horizontalCentered="1"/>
  <pageMargins left="0" right="0" top="1" bottom="0.75" header="0.3" footer="0.3"/>
  <pageSetup paperSize="3" orientation="landscape" r:id="rId1"/>
  <headerFooter alignWithMargins="0">
    <oddHeader>&amp;C&amp;16
&amp;A</oddHeader>
    <oddFooter>&amp;C&amp;14ISSUED
JUNE 2009&amp;R&amp;12&amp;F &amp;A
Page 4</oddFooter>
  </headerFooter>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2"/>
  <sheetViews>
    <sheetView showGridLines="0" zoomScale="60" zoomScaleNormal="60" zoomScalePageLayoutView="60" workbookViewId="0"/>
  </sheetViews>
  <sheetFormatPr defaultColWidth="9.109375" defaultRowHeight="13.2" x14ac:dyDescent="0.25"/>
  <cols>
    <col min="1" max="1" width="8.88671875" style="2" customWidth="1"/>
    <col min="2" max="2" width="13.44140625" style="2" customWidth="1"/>
    <col min="3" max="3" width="16.6640625" style="2" customWidth="1"/>
    <col min="4" max="4" width="12.6640625" style="2" customWidth="1"/>
    <col min="5" max="8" width="8.6640625" style="2" customWidth="1"/>
    <col min="9" max="10" width="9" style="2" customWidth="1"/>
    <col min="11" max="11" width="61.5546875" style="2" customWidth="1"/>
    <col min="12" max="12" width="21.5546875" style="2" bestFit="1" customWidth="1"/>
    <col min="13" max="13" width="20.6640625" style="2" customWidth="1"/>
    <col min="14" max="14" width="12.6640625" style="2" customWidth="1"/>
    <col min="15" max="15" width="16.44140625" style="2" customWidth="1"/>
    <col min="16" max="16" width="17" style="2" customWidth="1"/>
    <col min="17" max="19" width="20.6640625" style="2" customWidth="1"/>
    <col min="20" max="20" width="8.6640625" style="2" customWidth="1"/>
    <col min="21" max="16384" width="9.109375" style="2"/>
  </cols>
  <sheetData>
    <row r="1" spans="1:20" ht="43.5" customHeight="1" thickBot="1" x14ac:dyDescent="0.3">
      <c r="L1" s="24"/>
      <c r="M1" s="24"/>
      <c r="N1" s="24"/>
      <c r="O1" s="24"/>
      <c r="P1" s="24"/>
      <c r="Q1" s="24"/>
      <c r="R1" s="24"/>
      <c r="S1" s="24"/>
      <c r="T1" s="24"/>
    </row>
    <row r="2" spans="1:20" s="3" customFormat="1" ht="24.75" customHeight="1" x14ac:dyDescent="0.25">
      <c r="A2" s="869" t="s">
        <v>1347</v>
      </c>
      <c r="B2" s="870"/>
      <c r="C2" s="870"/>
      <c r="D2" s="870"/>
      <c r="E2" s="870"/>
      <c r="F2" s="870"/>
      <c r="G2" s="870"/>
      <c r="H2" s="870"/>
      <c r="I2" s="870"/>
      <c r="J2" s="870"/>
      <c r="K2" s="871"/>
      <c r="L2" s="851" t="s">
        <v>909</v>
      </c>
      <c r="M2" s="851"/>
      <c r="N2" s="851"/>
      <c r="O2" s="851"/>
      <c r="P2" s="851"/>
      <c r="Q2" s="851"/>
      <c r="R2" s="851"/>
      <c r="S2" s="851"/>
      <c r="T2" s="852"/>
    </row>
    <row r="3" spans="1:20" s="4" customFormat="1" ht="24.75" customHeight="1" x14ac:dyDescent="0.25">
      <c r="A3" s="883" t="s">
        <v>911</v>
      </c>
      <c r="B3" s="879" t="s">
        <v>836</v>
      </c>
      <c r="C3" s="853" t="s">
        <v>925</v>
      </c>
      <c r="D3" s="853" t="s">
        <v>918</v>
      </c>
      <c r="E3" s="886" t="s">
        <v>1621</v>
      </c>
      <c r="F3" s="887"/>
      <c r="G3" s="846" t="s">
        <v>921</v>
      </c>
      <c r="H3" s="882"/>
      <c r="I3" s="882"/>
      <c r="J3" s="875"/>
      <c r="K3" s="876" t="s">
        <v>822</v>
      </c>
      <c r="L3" s="818" t="s">
        <v>906</v>
      </c>
      <c r="M3" s="815" t="s">
        <v>931</v>
      </c>
      <c r="N3" s="815" t="s">
        <v>932</v>
      </c>
      <c r="O3" s="815" t="s">
        <v>2085</v>
      </c>
      <c r="P3" s="855" t="s">
        <v>2086</v>
      </c>
      <c r="Q3" s="815" t="s">
        <v>933</v>
      </c>
      <c r="R3" s="815" t="s">
        <v>940</v>
      </c>
      <c r="S3" s="815" t="s">
        <v>941</v>
      </c>
      <c r="T3" s="812" t="s">
        <v>934</v>
      </c>
    </row>
    <row r="4" spans="1:20" s="4" customFormat="1" ht="24.75" customHeight="1" x14ac:dyDescent="0.25">
      <c r="A4" s="884"/>
      <c r="B4" s="880"/>
      <c r="C4" s="890"/>
      <c r="D4" s="890"/>
      <c r="E4" s="888"/>
      <c r="F4" s="889"/>
      <c r="G4" s="846" t="s">
        <v>1721</v>
      </c>
      <c r="H4" s="875"/>
      <c r="I4" s="873" t="s">
        <v>1252</v>
      </c>
      <c r="J4" s="874"/>
      <c r="K4" s="877"/>
      <c r="L4" s="819"/>
      <c r="M4" s="816"/>
      <c r="N4" s="816"/>
      <c r="O4" s="816"/>
      <c r="P4" s="856"/>
      <c r="Q4" s="816"/>
      <c r="R4" s="816"/>
      <c r="S4" s="816"/>
      <c r="T4" s="813"/>
    </row>
    <row r="5" spans="1:20" s="4" customFormat="1" ht="24.75" customHeight="1" thickBot="1" x14ac:dyDescent="0.3">
      <c r="A5" s="885"/>
      <c r="B5" s="881"/>
      <c r="C5" s="891"/>
      <c r="D5" s="891"/>
      <c r="E5" s="243" t="s">
        <v>943</v>
      </c>
      <c r="F5" s="243" t="s">
        <v>944</v>
      </c>
      <c r="G5" s="243" t="s">
        <v>1000</v>
      </c>
      <c r="H5" s="243" t="s">
        <v>949</v>
      </c>
      <c r="I5" s="243" t="s">
        <v>1213</v>
      </c>
      <c r="J5" s="243" t="s">
        <v>1175</v>
      </c>
      <c r="K5" s="878"/>
      <c r="L5" s="820"/>
      <c r="M5" s="817"/>
      <c r="N5" s="817"/>
      <c r="O5" s="817"/>
      <c r="P5" s="857"/>
      <c r="Q5" s="817"/>
      <c r="R5" s="817"/>
      <c r="S5" s="817"/>
      <c r="T5" s="814"/>
    </row>
    <row r="6" spans="1:20" s="32" customFormat="1" ht="32.1" customHeight="1" thickTop="1" x14ac:dyDescent="0.25">
      <c r="A6" s="245" t="s">
        <v>919</v>
      </c>
      <c r="B6" s="246" t="s">
        <v>920</v>
      </c>
      <c r="C6" s="246" t="s">
        <v>1251</v>
      </c>
      <c r="D6" s="246" t="s">
        <v>1505</v>
      </c>
      <c r="E6" s="259">
        <v>48</v>
      </c>
      <c r="F6" s="260">
        <f>ROUND(E6*25,2-LEN(INT(E6*25)))</f>
        <v>1200</v>
      </c>
      <c r="G6" s="259">
        <v>270</v>
      </c>
      <c r="H6" s="260">
        <f>ROUND(G6*0.472,2-LEN(INT(G6*0.472)))</f>
        <v>130</v>
      </c>
      <c r="I6" s="259">
        <v>1</v>
      </c>
      <c r="J6" s="260">
        <f>ROUND(I6*250,2-LEN(INT(I6*250)))</f>
        <v>250</v>
      </c>
      <c r="K6" s="247" t="s">
        <v>1153</v>
      </c>
      <c r="L6" s="367"/>
      <c r="M6" s="89"/>
      <c r="N6" s="89"/>
      <c r="O6" s="89"/>
      <c r="P6" s="89"/>
      <c r="Q6" s="89"/>
      <c r="R6" s="89"/>
      <c r="S6" s="89"/>
      <c r="T6" s="90"/>
    </row>
    <row r="7" spans="1:20" s="32" customFormat="1" ht="32.1" customHeight="1" x14ac:dyDescent="0.25">
      <c r="A7" s="47" t="s">
        <v>1257</v>
      </c>
      <c r="B7" s="182" t="s">
        <v>1258</v>
      </c>
      <c r="C7" s="182" t="s">
        <v>1259</v>
      </c>
      <c r="D7" s="182" t="s">
        <v>1506</v>
      </c>
      <c r="E7" s="165">
        <v>72</v>
      </c>
      <c r="F7" s="183">
        <f>ROUND(E7*25,2-LEN(INT(E7*25)))</f>
        <v>1800</v>
      </c>
      <c r="G7" s="165">
        <v>1150</v>
      </c>
      <c r="H7" s="183">
        <f>ROUND(G7*0.472,2-LEN(INT(G7*0.472)))</f>
        <v>540</v>
      </c>
      <c r="I7" s="165">
        <v>1</v>
      </c>
      <c r="J7" s="183">
        <f>ROUND(I7*250,2-LEN(INT(I7*250)))</f>
        <v>250</v>
      </c>
      <c r="K7" s="46" t="s">
        <v>1153</v>
      </c>
      <c r="L7" s="364"/>
      <c r="M7" s="48"/>
      <c r="N7" s="48"/>
      <c r="O7" s="48"/>
      <c r="P7" s="48"/>
      <c r="Q7" s="48"/>
      <c r="R7" s="48"/>
      <c r="S7" s="48"/>
      <c r="T7" s="49"/>
    </row>
    <row r="8" spans="1:20" s="32" customFormat="1" ht="32.1" customHeight="1" x14ac:dyDescent="0.25">
      <c r="A8" s="47"/>
      <c r="B8" s="182"/>
      <c r="C8" s="182"/>
      <c r="D8" s="182"/>
      <c r="E8" s="165"/>
      <c r="F8" s="183">
        <f t="shared" ref="F8:F15" si="0">ROUND(E8*25,2-LEN(INT(E8*25)))</f>
        <v>0</v>
      </c>
      <c r="G8" s="165"/>
      <c r="H8" s="183">
        <f t="shared" ref="H8:H15" si="1">ROUND(G8*0.472,2-LEN(INT(G8*0.472)))</f>
        <v>0</v>
      </c>
      <c r="I8" s="165"/>
      <c r="J8" s="183">
        <f t="shared" ref="J8:J15" si="2">ROUND(I8*250,2-LEN(INT(I8*250)))</f>
        <v>0</v>
      </c>
      <c r="K8" s="46"/>
      <c r="L8" s="364"/>
      <c r="M8" s="48"/>
      <c r="N8" s="48"/>
      <c r="O8" s="48"/>
      <c r="P8" s="48"/>
      <c r="Q8" s="48"/>
      <c r="R8" s="48"/>
      <c r="S8" s="48"/>
      <c r="T8" s="49"/>
    </row>
    <row r="9" spans="1:20" s="32" customFormat="1" ht="32.1" customHeight="1" x14ac:dyDescent="0.25">
      <c r="A9" s="523"/>
      <c r="B9" s="165"/>
      <c r="C9" s="165"/>
      <c r="D9" s="165"/>
      <c r="E9" s="165"/>
      <c r="F9" s="183">
        <f t="shared" si="0"/>
        <v>0</v>
      </c>
      <c r="G9" s="165"/>
      <c r="H9" s="183">
        <f t="shared" si="1"/>
        <v>0</v>
      </c>
      <c r="I9" s="165"/>
      <c r="J9" s="183">
        <f t="shared" si="2"/>
        <v>0</v>
      </c>
      <c r="K9" s="516"/>
      <c r="L9" s="522"/>
      <c r="M9" s="48"/>
      <c r="N9" s="48"/>
      <c r="O9" s="48"/>
      <c r="P9" s="48"/>
      <c r="Q9" s="48"/>
      <c r="R9" s="48"/>
      <c r="S9" s="48"/>
      <c r="T9" s="49"/>
    </row>
    <row r="10" spans="1:20" s="32" customFormat="1" ht="32.1" customHeight="1" x14ac:dyDescent="0.25">
      <c r="A10" s="47"/>
      <c r="B10" s="182"/>
      <c r="C10" s="182"/>
      <c r="D10" s="182"/>
      <c r="E10" s="165"/>
      <c r="F10" s="183">
        <f t="shared" si="0"/>
        <v>0</v>
      </c>
      <c r="G10" s="165"/>
      <c r="H10" s="183">
        <f t="shared" si="1"/>
        <v>0</v>
      </c>
      <c r="I10" s="165"/>
      <c r="J10" s="183">
        <f t="shared" si="2"/>
        <v>0</v>
      </c>
      <c r="K10" s="46"/>
      <c r="L10" s="364"/>
      <c r="M10" s="48"/>
      <c r="N10" s="48"/>
      <c r="O10" s="48"/>
      <c r="P10" s="48"/>
      <c r="Q10" s="48"/>
      <c r="R10" s="48"/>
      <c r="S10" s="48"/>
      <c r="T10" s="49"/>
    </row>
    <row r="11" spans="1:20" s="32" customFormat="1" ht="32.1" customHeight="1" x14ac:dyDescent="0.25">
      <c r="A11" s="47"/>
      <c r="B11" s="182"/>
      <c r="C11" s="182"/>
      <c r="D11" s="182"/>
      <c r="E11" s="165"/>
      <c r="F11" s="183">
        <f t="shared" si="0"/>
        <v>0</v>
      </c>
      <c r="G11" s="165"/>
      <c r="H11" s="183">
        <f t="shared" si="1"/>
        <v>0</v>
      </c>
      <c r="I11" s="165"/>
      <c r="J11" s="183">
        <f t="shared" si="2"/>
        <v>0</v>
      </c>
      <c r="K11" s="46"/>
      <c r="L11" s="364"/>
      <c r="M11" s="48"/>
      <c r="N11" s="48"/>
      <c r="O11" s="48"/>
      <c r="P11" s="48"/>
      <c r="Q11" s="48"/>
      <c r="R11" s="48"/>
      <c r="S11" s="48"/>
      <c r="T11" s="49"/>
    </row>
    <row r="12" spans="1:20" s="32" customFormat="1" ht="32.1" customHeight="1" x14ac:dyDescent="0.25">
      <c r="A12" s="47"/>
      <c r="B12" s="182"/>
      <c r="C12" s="182"/>
      <c r="D12" s="182"/>
      <c r="E12" s="165"/>
      <c r="F12" s="183">
        <f t="shared" si="0"/>
        <v>0</v>
      </c>
      <c r="G12" s="165"/>
      <c r="H12" s="183">
        <f t="shared" si="1"/>
        <v>0</v>
      </c>
      <c r="I12" s="165"/>
      <c r="J12" s="183">
        <f t="shared" si="2"/>
        <v>0</v>
      </c>
      <c r="K12" s="46"/>
      <c r="L12" s="364"/>
      <c r="M12" s="48"/>
      <c r="N12" s="48"/>
      <c r="O12" s="48"/>
      <c r="P12" s="48"/>
      <c r="Q12" s="48"/>
      <c r="R12" s="48"/>
      <c r="S12" s="48"/>
      <c r="T12" s="49"/>
    </row>
    <row r="13" spans="1:20" s="32" customFormat="1" ht="32.1" customHeight="1" x14ac:dyDescent="0.25">
      <c r="A13" s="47"/>
      <c r="B13" s="182"/>
      <c r="C13" s="182"/>
      <c r="D13" s="182"/>
      <c r="E13" s="165"/>
      <c r="F13" s="183">
        <f t="shared" si="0"/>
        <v>0</v>
      </c>
      <c r="G13" s="165"/>
      <c r="H13" s="183">
        <f t="shared" si="1"/>
        <v>0</v>
      </c>
      <c r="I13" s="165"/>
      <c r="J13" s="183">
        <f t="shared" si="2"/>
        <v>0</v>
      </c>
      <c r="K13" s="46"/>
      <c r="L13" s="364"/>
      <c r="M13" s="48"/>
      <c r="N13" s="48"/>
      <c r="O13" s="48"/>
      <c r="P13" s="48"/>
      <c r="Q13" s="48"/>
      <c r="R13" s="48"/>
      <c r="S13" s="48"/>
      <c r="T13" s="49"/>
    </row>
    <row r="14" spans="1:20" s="32" customFormat="1" ht="32.1" customHeight="1" x14ac:dyDescent="0.25">
      <c r="A14" s="47"/>
      <c r="B14" s="182"/>
      <c r="C14" s="182"/>
      <c r="D14" s="182"/>
      <c r="E14" s="165"/>
      <c r="F14" s="183">
        <f t="shared" si="0"/>
        <v>0</v>
      </c>
      <c r="G14" s="165"/>
      <c r="H14" s="183">
        <f t="shared" si="1"/>
        <v>0</v>
      </c>
      <c r="I14" s="165"/>
      <c r="J14" s="183">
        <f t="shared" si="2"/>
        <v>0</v>
      </c>
      <c r="K14" s="46"/>
      <c r="L14" s="367"/>
      <c r="M14" s="89"/>
      <c r="N14" s="89"/>
      <c r="O14" s="89"/>
      <c r="P14" s="89"/>
      <c r="Q14" s="89"/>
      <c r="R14" s="89"/>
      <c r="S14" s="89"/>
      <c r="T14" s="90"/>
    </row>
    <row r="15" spans="1:20" s="32" customFormat="1" ht="32.1" customHeight="1" thickBot="1" x14ac:dyDescent="0.3">
      <c r="A15" s="29"/>
      <c r="B15" s="30"/>
      <c r="C15" s="30"/>
      <c r="D15" s="30"/>
      <c r="E15" s="41"/>
      <c r="F15" s="34">
        <f t="shared" si="0"/>
        <v>0</v>
      </c>
      <c r="G15" s="41"/>
      <c r="H15" s="34">
        <f t="shared" si="1"/>
        <v>0</v>
      </c>
      <c r="I15" s="41"/>
      <c r="J15" s="34">
        <f t="shared" si="2"/>
        <v>0</v>
      </c>
      <c r="K15" s="31"/>
      <c r="L15" s="368"/>
      <c r="M15" s="44"/>
      <c r="N15" s="44"/>
      <c r="O15" s="44"/>
      <c r="P15" s="44"/>
      <c r="Q15" s="44"/>
      <c r="R15" s="44"/>
      <c r="S15" s="44"/>
      <c r="T15" s="45"/>
    </row>
    <row r="16" spans="1:20" s="13" customFormat="1" ht="24.75" customHeight="1" x14ac:dyDescent="0.25">
      <c r="A16" s="650"/>
      <c r="B16" s="153"/>
      <c r="C16" s="153"/>
      <c r="D16" s="153"/>
      <c r="E16" s="153"/>
      <c r="F16" s="153"/>
      <c r="G16" s="153"/>
      <c r="H16" s="153"/>
      <c r="I16" s="153"/>
      <c r="J16" s="153"/>
      <c r="K16" s="651"/>
    </row>
    <row r="17" spans="1:15" s="13" customFormat="1" ht="25.35" customHeight="1" x14ac:dyDescent="0.25">
      <c r="A17" s="648" t="s">
        <v>828</v>
      </c>
      <c r="B17" s="96"/>
      <c r="C17" s="96"/>
      <c r="D17" s="96"/>
      <c r="E17" s="96"/>
      <c r="F17" s="96"/>
      <c r="G17" s="96"/>
      <c r="H17" s="96"/>
      <c r="I17" s="96"/>
      <c r="J17" s="96"/>
      <c r="K17" s="652"/>
    </row>
    <row r="18" spans="1:15" s="13" customFormat="1" ht="62.25" customHeight="1" thickBot="1" x14ac:dyDescent="0.3">
      <c r="A18" s="864" t="s">
        <v>46</v>
      </c>
      <c r="B18" s="865"/>
      <c r="C18" s="865"/>
      <c r="D18" s="865"/>
      <c r="E18" s="865"/>
      <c r="F18" s="865"/>
      <c r="G18" s="865"/>
      <c r="H18" s="865"/>
      <c r="I18" s="865"/>
      <c r="J18" s="865"/>
      <c r="K18" s="866"/>
    </row>
    <row r="19" spans="1:15" s="13" customFormat="1" ht="27" customHeight="1" x14ac:dyDescent="0.25">
      <c r="A19" s="222"/>
      <c r="B19" s="222"/>
      <c r="C19" s="222"/>
      <c r="D19" s="222"/>
      <c r="E19" s="222"/>
      <c r="F19" s="222"/>
      <c r="G19" s="222"/>
      <c r="H19" s="222"/>
      <c r="I19" s="222"/>
      <c r="J19" s="222"/>
      <c r="K19" s="222"/>
    </row>
    <row r="20" spans="1:15" s="13" customFormat="1" ht="27" customHeight="1" x14ac:dyDescent="0.25">
      <c r="A20" s="892" t="s">
        <v>825</v>
      </c>
      <c r="B20" s="892"/>
      <c r="C20" s="892"/>
      <c r="D20" s="892"/>
      <c r="E20" s="892"/>
      <c r="F20" s="892"/>
      <c r="G20" s="892"/>
      <c r="H20" s="892"/>
      <c r="I20" s="892"/>
      <c r="J20" s="892"/>
      <c r="K20" s="892"/>
    </row>
    <row r="21" spans="1:15" s="13" customFormat="1" ht="27" customHeight="1" x14ac:dyDescent="0.25">
      <c r="A21" s="872" t="s">
        <v>525</v>
      </c>
      <c r="B21" s="872"/>
      <c r="C21" s="872"/>
      <c r="D21" s="872"/>
      <c r="E21" s="872"/>
      <c r="F21" s="872"/>
      <c r="G21" s="872"/>
      <c r="H21" s="872"/>
      <c r="I21" s="872"/>
      <c r="J21" s="872"/>
      <c r="K21" s="872"/>
      <c r="L21" s="39"/>
      <c r="M21" s="39"/>
      <c r="N21" s="39"/>
      <c r="O21" s="39"/>
    </row>
    <row r="22" spans="1:15" ht="27" customHeight="1" x14ac:dyDescent="0.25">
      <c r="A22" s="835" t="s">
        <v>753</v>
      </c>
      <c r="B22" s="835"/>
      <c r="C22" s="835"/>
      <c r="D22" s="835"/>
      <c r="E22" s="835"/>
      <c r="F22" s="835"/>
      <c r="G22" s="835"/>
      <c r="H22" s="835"/>
      <c r="I22" s="835"/>
      <c r="J22" s="835"/>
      <c r="K22" s="835"/>
    </row>
  </sheetData>
  <mergeCells count="24">
    <mergeCell ref="A22:K22"/>
    <mergeCell ref="O3:O5"/>
    <mergeCell ref="L2:T2"/>
    <mergeCell ref="T3:T5"/>
    <mergeCell ref="G3:J3"/>
    <mergeCell ref="A3:A5"/>
    <mergeCell ref="E3:F4"/>
    <mergeCell ref="D3:D5"/>
    <mergeCell ref="C3:C5"/>
    <mergeCell ref="R3:R5"/>
    <mergeCell ref="Q3:Q5"/>
    <mergeCell ref="P3:P5"/>
    <mergeCell ref="S3:S5"/>
    <mergeCell ref="L3:L5"/>
    <mergeCell ref="A20:K20"/>
    <mergeCell ref="N3:N5"/>
    <mergeCell ref="M3:M5"/>
    <mergeCell ref="A2:K2"/>
    <mergeCell ref="A21:K21"/>
    <mergeCell ref="A18:K18"/>
    <mergeCell ref="I4:J4"/>
    <mergeCell ref="G4:H4"/>
    <mergeCell ref="K3:K5"/>
    <mergeCell ref="B3:B5"/>
  </mergeCells>
  <phoneticPr fontId="0" type="noConversion"/>
  <printOptions horizontalCentered="1"/>
  <pageMargins left="0.25" right="0.25" top="0.75" bottom="0.75" header="0.3" footer="0.3"/>
  <pageSetup paperSize="3" orientation="landscape" r:id="rId1"/>
  <headerFooter alignWithMargins="0">
    <oddHeader>&amp;C&amp;16
&amp;A</oddHeader>
    <oddFooter>&amp;C&amp;14ISSUED
JUNE 2009&amp;R&amp;12&amp;F &amp;A
Page 5</oddFooter>
  </headerFooter>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0"/>
  <sheetViews>
    <sheetView showGridLines="0" zoomScale="60" zoomScaleNormal="60" zoomScalePageLayoutView="60" workbookViewId="0"/>
  </sheetViews>
  <sheetFormatPr defaultColWidth="9.109375" defaultRowHeight="13.2" x14ac:dyDescent="0.25"/>
  <cols>
    <col min="1" max="1" width="24.33203125" style="2" customWidth="1"/>
    <col min="2" max="5" width="8.6640625" style="2" customWidth="1"/>
    <col min="6" max="6" width="15.5546875" style="2" customWidth="1"/>
    <col min="7" max="10" width="8.6640625" style="2" customWidth="1"/>
    <col min="11" max="11" width="15.44140625" style="2" customWidth="1"/>
    <col min="12" max="13" width="8.6640625" style="2" customWidth="1"/>
    <col min="14" max="14" width="9" style="2" customWidth="1"/>
    <col min="15" max="16384" width="9.109375" style="2"/>
  </cols>
  <sheetData>
    <row r="1" spans="1:23" ht="41.25" customHeight="1" thickBot="1" x14ac:dyDescent="0.3">
      <c r="A1" s="24"/>
      <c r="B1" s="24"/>
      <c r="C1" s="24"/>
      <c r="D1" s="24"/>
      <c r="E1" s="24"/>
      <c r="F1" s="24"/>
      <c r="G1" s="24"/>
      <c r="H1" s="24"/>
      <c r="I1" s="24"/>
      <c r="J1" s="24"/>
      <c r="K1" s="24"/>
      <c r="L1" s="24"/>
      <c r="M1" s="24"/>
      <c r="N1" s="24"/>
    </row>
    <row r="2" spans="1:23" s="3" customFormat="1" ht="23.25" customHeight="1" x14ac:dyDescent="0.25">
      <c r="A2" s="823" t="s">
        <v>829</v>
      </c>
      <c r="B2" s="824"/>
      <c r="C2" s="824"/>
      <c r="D2" s="824"/>
      <c r="E2" s="824"/>
      <c r="F2" s="824"/>
      <c r="G2" s="824"/>
      <c r="H2" s="824"/>
      <c r="I2" s="824"/>
      <c r="J2" s="824"/>
      <c r="K2" s="824"/>
      <c r="L2" s="824"/>
      <c r="M2" s="825"/>
      <c r="N2" s="107"/>
      <c r="O2" s="23"/>
      <c r="P2" s="23"/>
      <c r="Q2" s="23"/>
      <c r="R2" s="23"/>
      <c r="S2" s="23"/>
      <c r="T2" s="23"/>
      <c r="U2" s="23"/>
      <c r="V2" s="23"/>
      <c r="W2" s="23"/>
    </row>
    <row r="3" spans="1:23" s="4" customFormat="1" ht="23.25" customHeight="1" x14ac:dyDescent="0.3">
      <c r="A3" s="828" t="s">
        <v>1224</v>
      </c>
      <c r="B3" s="893" t="s">
        <v>831</v>
      </c>
      <c r="C3" s="893"/>
      <c r="D3" s="893"/>
      <c r="E3" s="893"/>
      <c r="F3" s="894"/>
      <c r="G3" s="826" t="s">
        <v>834</v>
      </c>
      <c r="H3" s="826"/>
      <c r="I3" s="826"/>
      <c r="J3" s="826"/>
      <c r="K3" s="826"/>
      <c r="L3" s="893" t="s">
        <v>1240</v>
      </c>
      <c r="M3" s="895"/>
      <c r="N3" s="38"/>
    </row>
    <row r="4" spans="1:23" s="4" customFormat="1" ht="47.25" customHeight="1" x14ac:dyDescent="0.25">
      <c r="A4" s="828"/>
      <c r="B4" s="893" t="s">
        <v>970</v>
      </c>
      <c r="C4" s="893"/>
      <c r="D4" s="893" t="s">
        <v>1239</v>
      </c>
      <c r="E4" s="893"/>
      <c r="F4" s="826" t="s">
        <v>832</v>
      </c>
      <c r="G4" s="893" t="s">
        <v>970</v>
      </c>
      <c r="H4" s="893"/>
      <c r="I4" s="893" t="s">
        <v>1225</v>
      </c>
      <c r="J4" s="893"/>
      <c r="K4" s="826" t="s">
        <v>832</v>
      </c>
      <c r="L4" s="896"/>
      <c r="M4" s="895"/>
      <c r="N4" s="38"/>
    </row>
    <row r="5" spans="1:23" s="4" customFormat="1" ht="23.25" customHeight="1" thickBot="1" x14ac:dyDescent="0.3">
      <c r="A5" s="829"/>
      <c r="B5" s="272" t="s">
        <v>971</v>
      </c>
      <c r="C5" s="272" t="s">
        <v>953</v>
      </c>
      <c r="D5" s="272" t="s">
        <v>971</v>
      </c>
      <c r="E5" s="272" t="s">
        <v>953</v>
      </c>
      <c r="F5" s="827"/>
      <c r="G5" s="272" t="s">
        <v>971</v>
      </c>
      <c r="H5" s="272" t="s">
        <v>953</v>
      </c>
      <c r="I5" s="272" t="s">
        <v>971</v>
      </c>
      <c r="J5" s="272" t="s">
        <v>953</v>
      </c>
      <c r="K5" s="827"/>
      <c r="L5" s="272" t="s">
        <v>971</v>
      </c>
      <c r="M5" s="273" t="s">
        <v>953</v>
      </c>
      <c r="N5" s="38"/>
    </row>
    <row r="6" spans="1:23" s="4" customFormat="1" ht="36" customHeight="1" thickTop="1" x14ac:dyDescent="0.25">
      <c r="A6" s="270" t="s">
        <v>1223</v>
      </c>
      <c r="B6" s="263">
        <v>96</v>
      </c>
      <c r="C6" s="260">
        <f>IF(ISNUMBER(B6)=TRUE,ROUND((5/9)*(B6-32),1),"")</f>
        <v>35.6</v>
      </c>
      <c r="D6" s="263">
        <v>77</v>
      </c>
      <c r="E6" s="260">
        <f>IF(ISNUMBER(D6)=TRUE,ROUND((5/9)*(D6-32),1),"")</f>
        <v>25</v>
      </c>
      <c r="F6" s="263">
        <v>46</v>
      </c>
      <c r="G6" s="263">
        <v>2</v>
      </c>
      <c r="H6" s="260">
        <f>IF(ISNUMBER(G6)=TRUE,ROUND((5/9)*(G6-32),1),"")</f>
        <v>-16.7</v>
      </c>
      <c r="I6" s="263">
        <v>0</v>
      </c>
      <c r="J6" s="260">
        <f>IF(ISNUMBER(I6)=TRUE,ROUND((5/9)*(I6-32),1),"")</f>
        <v>-17.8</v>
      </c>
      <c r="K6" s="263" t="s">
        <v>1333</v>
      </c>
      <c r="L6" s="263">
        <v>-5</v>
      </c>
      <c r="M6" s="271">
        <f>IF(ISNUMBER(L6)=TRUE,ROUND((5/9)*(L6-32),1),"")</f>
        <v>-20.6</v>
      </c>
      <c r="N6" s="28"/>
    </row>
    <row r="7" spans="1:23" s="4" customFormat="1" ht="15.9" customHeight="1" x14ac:dyDescent="0.25">
      <c r="A7" s="828" t="s">
        <v>830</v>
      </c>
      <c r="B7" s="826"/>
      <c r="C7" s="826"/>
      <c r="D7" s="826"/>
      <c r="E7" s="826"/>
      <c r="F7" s="826"/>
      <c r="G7" s="826"/>
      <c r="H7" s="826"/>
      <c r="I7" s="826"/>
      <c r="J7" s="826"/>
      <c r="K7" s="826"/>
      <c r="L7" s="826"/>
      <c r="M7" s="832"/>
      <c r="N7" s="38"/>
    </row>
    <row r="8" spans="1:23" s="26" customFormat="1" ht="30" customHeight="1" x14ac:dyDescent="0.25">
      <c r="A8" s="85" t="s">
        <v>1238</v>
      </c>
      <c r="B8" s="86">
        <v>66</v>
      </c>
      <c r="C8" s="260">
        <f>IF(ISNUMBER(B8)=TRUE,ROUND((5/9)*(B8-32),1),"")</f>
        <v>18.899999999999999</v>
      </c>
      <c r="D8" s="86">
        <v>56</v>
      </c>
      <c r="E8" s="260">
        <f>IF(ISNUMBER(D8)=TRUE,ROUND((5/9)*(D8-32),1),"")</f>
        <v>13.3</v>
      </c>
      <c r="F8" s="86">
        <v>55</v>
      </c>
      <c r="G8" s="86">
        <v>80</v>
      </c>
      <c r="H8" s="260">
        <f t="shared" ref="H8:H13" si="0">IF(ISNUMBER(G8)=TRUE,ROUND((5/9)*(G8-32),1),"")</f>
        <v>26.7</v>
      </c>
      <c r="I8" s="86">
        <v>45</v>
      </c>
      <c r="J8" s="260">
        <f>IF(ISNUMBER(I8)=TRUE,ROUND((5/9)*(I8-32),1),"")</f>
        <v>7.2</v>
      </c>
      <c r="K8" s="86">
        <v>30</v>
      </c>
      <c r="L8" s="70"/>
      <c r="M8" s="188"/>
      <c r="N8" s="28"/>
    </row>
    <row r="9" spans="1:23" s="26" customFormat="1" ht="30" customHeight="1" x14ac:dyDescent="0.25">
      <c r="A9" s="85" t="s">
        <v>1331</v>
      </c>
      <c r="B9" s="86">
        <v>70</v>
      </c>
      <c r="C9" s="260">
        <f>IF(ISNUMBER(B9)=TRUE,ROUND((5/9)*(B9-32),1),"")</f>
        <v>21.1</v>
      </c>
      <c r="D9" s="86">
        <v>58</v>
      </c>
      <c r="E9" s="260">
        <f>IF(ISNUMBER(D9)=TRUE,ROUND((5/9)*(D9-32),1),"")</f>
        <v>14.4</v>
      </c>
      <c r="F9" s="86">
        <v>50</v>
      </c>
      <c r="G9" s="86">
        <v>75</v>
      </c>
      <c r="H9" s="260">
        <f t="shared" si="0"/>
        <v>23.9</v>
      </c>
      <c r="I9" s="86">
        <v>41</v>
      </c>
      <c r="J9" s="260">
        <f>IF(ISNUMBER(I9)=TRUE,ROUND((5/9)*(I9-32),1),"")</f>
        <v>5</v>
      </c>
      <c r="K9" s="86">
        <v>30</v>
      </c>
      <c r="L9" s="70"/>
      <c r="M9" s="188"/>
      <c r="N9" s="28"/>
    </row>
    <row r="10" spans="1:23" s="26" customFormat="1" ht="30" customHeight="1" x14ac:dyDescent="0.25">
      <c r="A10" s="85" t="s">
        <v>1332</v>
      </c>
      <c r="B10" s="86">
        <v>75</v>
      </c>
      <c r="C10" s="260">
        <f>IF(ISNUMBER(B10)=TRUE,ROUND((5/9)*(B10-32),1),"")</f>
        <v>23.9</v>
      </c>
      <c r="D10" s="86">
        <v>62</v>
      </c>
      <c r="E10" s="260">
        <f>IF(ISNUMBER(D10)=TRUE,ROUND((5/9)*(D10-32),1),"")</f>
        <v>16.7</v>
      </c>
      <c r="F10" s="86">
        <v>50</v>
      </c>
      <c r="G10" s="86">
        <v>70</v>
      </c>
      <c r="H10" s="260">
        <f t="shared" si="0"/>
        <v>21.1</v>
      </c>
      <c r="I10" s="86">
        <v>37</v>
      </c>
      <c r="J10" s="260">
        <f>IF(ISNUMBER(I10)=TRUE,ROUND((5/9)*(I10-32),1),"")</f>
        <v>2.8</v>
      </c>
      <c r="K10" s="86">
        <v>30</v>
      </c>
      <c r="L10" s="70"/>
      <c r="M10" s="188"/>
      <c r="N10" s="28"/>
    </row>
    <row r="11" spans="1:23" s="26" customFormat="1" ht="30" customHeight="1" x14ac:dyDescent="0.25">
      <c r="A11" s="85" t="s">
        <v>1622</v>
      </c>
      <c r="B11" s="86">
        <v>75</v>
      </c>
      <c r="C11" s="260">
        <f>IF(ISNUMBER(B11)=TRUE,ROUND((5/9)*(B11-32),1),"")</f>
        <v>23.9</v>
      </c>
      <c r="D11" s="86">
        <v>62</v>
      </c>
      <c r="E11" s="260">
        <f>IF(ISNUMBER(D11)=TRUE,ROUND((5/9)*(D11-32),1),"")</f>
        <v>16.7</v>
      </c>
      <c r="F11" s="86">
        <v>50</v>
      </c>
      <c r="G11" s="86">
        <v>70</v>
      </c>
      <c r="H11" s="260">
        <f t="shared" si="0"/>
        <v>21.1</v>
      </c>
      <c r="I11" s="86">
        <v>37</v>
      </c>
      <c r="J11" s="260">
        <f>IF(ISNUMBER(I11)=TRUE,ROUND((5/9)*(I11-32),1),"")</f>
        <v>2.8</v>
      </c>
      <c r="K11" s="86">
        <v>30</v>
      </c>
      <c r="L11" s="70"/>
      <c r="M11" s="188"/>
      <c r="N11" s="28"/>
    </row>
    <row r="12" spans="1:23" s="26" customFormat="1" ht="30" customHeight="1" x14ac:dyDescent="0.25">
      <c r="A12" s="85" t="s">
        <v>1623</v>
      </c>
      <c r="B12" s="86">
        <v>70</v>
      </c>
      <c r="C12" s="260">
        <f>IF(ISNUMBER(B12)=TRUE,ROUND((5/9)*(B12-32),1),"")</f>
        <v>21.1</v>
      </c>
      <c r="D12" s="86">
        <v>58</v>
      </c>
      <c r="E12" s="260">
        <f>IF(ISNUMBER(D12)=TRUE,ROUND((5/9)*(D12-32),1),"")</f>
        <v>14.4</v>
      </c>
      <c r="F12" s="86">
        <v>50</v>
      </c>
      <c r="G12" s="86">
        <v>75</v>
      </c>
      <c r="H12" s="260">
        <f t="shared" si="0"/>
        <v>23.9</v>
      </c>
      <c r="I12" s="86">
        <v>41</v>
      </c>
      <c r="J12" s="260">
        <f>IF(ISNUMBER(I12)=TRUE,ROUND((5/9)*(I12-32),1),"")</f>
        <v>5</v>
      </c>
      <c r="K12" s="86">
        <v>30</v>
      </c>
      <c r="L12" s="70"/>
      <c r="M12" s="188"/>
      <c r="N12" s="28"/>
    </row>
    <row r="13" spans="1:23" s="26" customFormat="1" ht="30" customHeight="1" x14ac:dyDescent="0.25">
      <c r="A13" s="85" t="s">
        <v>1624</v>
      </c>
      <c r="B13" s="86" t="s">
        <v>1110</v>
      </c>
      <c r="C13" s="183" t="s">
        <v>1110</v>
      </c>
      <c r="D13" s="86" t="s">
        <v>1110</v>
      </c>
      <c r="E13" s="183" t="s">
        <v>1110</v>
      </c>
      <c r="F13" s="86" t="s">
        <v>1110</v>
      </c>
      <c r="G13" s="86">
        <v>68</v>
      </c>
      <c r="H13" s="260">
        <f t="shared" si="0"/>
        <v>20</v>
      </c>
      <c r="I13" s="86" t="s">
        <v>1110</v>
      </c>
      <c r="J13" s="183" t="s">
        <v>1110</v>
      </c>
      <c r="K13" s="86" t="s">
        <v>1110</v>
      </c>
      <c r="L13" s="70"/>
      <c r="M13" s="188"/>
      <c r="N13" s="28"/>
    </row>
    <row r="14" spans="1:23" s="26" customFormat="1" ht="30" customHeight="1" x14ac:dyDescent="0.25">
      <c r="A14" s="85"/>
      <c r="B14" s="86"/>
      <c r="C14" s="260" t="str">
        <f>IF(ISNUMBER(B14)=TRUE,ROUND((5/9)*(B14-32),1),"")</f>
        <v/>
      </c>
      <c r="D14" s="86"/>
      <c r="E14" s="260" t="str">
        <f>IF(ISNUMBER(D14)=TRUE,ROUND((5/9)*(D14-32),1),"")</f>
        <v/>
      </c>
      <c r="F14" s="86"/>
      <c r="G14" s="86"/>
      <c r="H14" s="260" t="str">
        <f>IF(ISNUMBER(G14)=TRUE,ROUND((5/9)*(G14-32),1),"")</f>
        <v/>
      </c>
      <c r="I14" s="86"/>
      <c r="J14" s="260" t="str">
        <f>IF(ISNUMBER(I14)=TRUE,ROUND((5/9)*(I14-32),1),"")</f>
        <v/>
      </c>
      <c r="K14" s="86"/>
      <c r="L14" s="86"/>
      <c r="M14" s="140"/>
      <c r="N14" s="28"/>
    </row>
    <row r="15" spans="1:23" s="26" customFormat="1" ht="30" customHeight="1" x14ac:dyDescent="0.25">
      <c r="A15" s="85"/>
      <c r="B15" s="86"/>
      <c r="C15" s="260" t="str">
        <f>IF(ISNUMBER(B15)=TRUE,ROUND((5/9)*(B15-32),1),"")</f>
        <v/>
      </c>
      <c r="D15" s="86"/>
      <c r="E15" s="260" t="str">
        <f>IF(ISNUMBER(D15)=TRUE,ROUND((5/9)*(D15-32),1),"")</f>
        <v/>
      </c>
      <c r="F15" s="86"/>
      <c r="G15" s="86"/>
      <c r="H15" s="260" t="str">
        <f>IF(ISNUMBER(G15)=TRUE,ROUND((5/9)*(G15-32),1),"")</f>
        <v/>
      </c>
      <c r="I15" s="86"/>
      <c r="J15" s="260" t="str">
        <f>IF(ISNUMBER(I15)=TRUE,ROUND((5/9)*(I15-32),1),"")</f>
        <v/>
      </c>
      <c r="K15" s="86"/>
      <c r="L15" s="86"/>
      <c r="M15" s="140"/>
      <c r="N15" s="28"/>
    </row>
    <row r="16" spans="1:23" s="26" customFormat="1" ht="30" customHeight="1" x14ac:dyDescent="0.25">
      <c r="A16" s="85"/>
      <c r="B16" s="86"/>
      <c r="C16" s="260" t="str">
        <f>IF(ISNUMBER(B16)=TRUE,ROUND((5/9)*(B16-32),1),"")</f>
        <v/>
      </c>
      <c r="D16" s="86"/>
      <c r="E16" s="260" t="str">
        <f>IF(ISNUMBER(D16)=TRUE,ROUND((5/9)*(D16-32),1),"")</f>
        <v/>
      </c>
      <c r="F16" s="86"/>
      <c r="G16" s="86"/>
      <c r="H16" s="260" t="str">
        <f>IF(ISNUMBER(G16)=TRUE,ROUND((5/9)*(G16-32),1),"")</f>
        <v/>
      </c>
      <c r="I16" s="86"/>
      <c r="J16" s="260" t="str">
        <f>IF(ISNUMBER(I16)=TRUE,ROUND((5/9)*(I16-32),1),"")</f>
        <v/>
      </c>
      <c r="K16" s="86"/>
      <c r="L16" s="86"/>
      <c r="M16" s="140"/>
      <c r="N16" s="28"/>
    </row>
    <row r="17" spans="1:14" s="19" customFormat="1" ht="30" customHeight="1" thickBot="1" x14ac:dyDescent="0.3">
      <c r="A17" s="40"/>
      <c r="B17" s="42"/>
      <c r="C17" s="34" t="str">
        <f>IF(ISNUMBER(B17)=TRUE,ROUND((5/9)*(B17-32),1),"")</f>
        <v/>
      </c>
      <c r="D17" s="42"/>
      <c r="E17" s="34" t="str">
        <f>IF(ISNUMBER(D17)=TRUE,ROUND((5/9)*(D17-32),1),"")</f>
        <v/>
      </c>
      <c r="F17" s="42"/>
      <c r="G17" s="42"/>
      <c r="H17" s="34" t="str">
        <f>IF(ISNUMBER(G17)=TRUE,ROUND((5/9)*(G17-32),1),"")</f>
        <v/>
      </c>
      <c r="I17" s="42"/>
      <c r="J17" s="34" t="str">
        <f>IF(ISNUMBER(I17)=TRUE,ROUND((5/9)*(I17-32),1),"")</f>
        <v/>
      </c>
      <c r="K17" s="42"/>
      <c r="L17" s="42"/>
      <c r="M17" s="152"/>
      <c r="N17" s="117"/>
    </row>
    <row r="18" spans="1:14" ht="24.75" customHeight="1" x14ac:dyDescent="0.25">
      <c r="B18" s="24"/>
      <c r="C18" s="24"/>
      <c r="D18" s="24"/>
      <c r="E18" s="24"/>
      <c r="F18" s="24"/>
      <c r="G18" s="24"/>
      <c r="H18" s="24"/>
      <c r="I18" s="24"/>
      <c r="J18" s="24"/>
      <c r="K18" s="24"/>
      <c r="L18" s="24"/>
      <c r="M18" s="24"/>
      <c r="N18" s="24"/>
    </row>
    <row r="19" spans="1:14" ht="26.25" customHeight="1" x14ac:dyDescent="0.25">
      <c r="A19" s="374" t="s">
        <v>922</v>
      </c>
      <c r="B19" s="373"/>
      <c r="C19" s="373"/>
      <c r="D19" s="373"/>
      <c r="E19" s="373"/>
      <c r="F19" s="373"/>
      <c r="G19" s="373"/>
      <c r="H19" s="373"/>
      <c r="I19" s="373"/>
      <c r="J19" s="373"/>
      <c r="K19" s="373"/>
      <c r="L19" s="373"/>
      <c r="M19" s="373"/>
      <c r="N19" s="24"/>
    </row>
    <row r="20" spans="1:14" ht="26.25" customHeight="1" x14ac:dyDescent="0.25">
      <c r="A20" s="897" t="s">
        <v>1482</v>
      </c>
      <c r="B20" s="897"/>
      <c r="C20" s="897"/>
      <c r="D20" s="897"/>
      <c r="E20" s="897"/>
      <c r="F20" s="897"/>
      <c r="G20" s="897"/>
      <c r="H20" s="897"/>
      <c r="I20" s="897"/>
      <c r="J20" s="897"/>
      <c r="K20" s="897"/>
      <c r="L20" s="897"/>
      <c r="M20" s="897"/>
      <c r="N20" s="24"/>
    </row>
    <row r="21" spans="1:14" ht="26.25" customHeight="1" x14ac:dyDescent="0.25">
      <c r="A21" s="897" t="s">
        <v>1481</v>
      </c>
      <c r="B21" s="897"/>
      <c r="C21" s="897"/>
      <c r="D21" s="897"/>
      <c r="E21" s="897"/>
      <c r="F21" s="897"/>
      <c r="G21" s="897"/>
      <c r="H21" s="897"/>
      <c r="I21" s="897"/>
      <c r="J21" s="897"/>
      <c r="K21" s="897"/>
      <c r="L21" s="897"/>
      <c r="M21" s="897"/>
      <c r="N21" s="24"/>
    </row>
    <row r="22" spans="1:14" ht="26.25" customHeight="1" x14ac:dyDescent="0.25">
      <c r="A22" s="834" t="s">
        <v>708</v>
      </c>
      <c r="B22" s="842"/>
      <c r="C22" s="842"/>
      <c r="D22" s="842"/>
      <c r="E22" s="842"/>
      <c r="F22" s="842"/>
      <c r="G22" s="842"/>
      <c r="H22" s="842"/>
      <c r="I22" s="842"/>
      <c r="J22" s="842"/>
      <c r="K22" s="842"/>
      <c r="L22" s="842"/>
      <c r="M22" s="842"/>
      <c r="N22" s="24"/>
    </row>
    <row r="23" spans="1:14" ht="26.25" customHeight="1" x14ac:dyDescent="0.25">
      <c r="A23" s="834" t="s">
        <v>765</v>
      </c>
      <c r="B23" s="834"/>
      <c r="C23" s="834"/>
      <c r="D23" s="834"/>
      <c r="E23" s="834"/>
      <c r="F23" s="834"/>
      <c r="G23" s="834"/>
      <c r="H23" s="834"/>
      <c r="I23" s="834"/>
      <c r="J23" s="834"/>
      <c r="K23" s="834"/>
      <c r="L23" s="834"/>
      <c r="M23" s="834"/>
      <c r="N23" s="24"/>
    </row>
    <row r="24" spans="1:14" x14ac:dyDescent="0.25">
      <c r="A24" s="24"/>
      <c r="B24" s="24"/>
      <c r="C24" s="24"/>
      <c r="D24" s="24"/>
      <c r="E24" s="24"/>
      <c r="F24" s="24"/>
      <c r="G24" s="24"/>
      <c r="H24" s="24"/>
      <c r="I24" s="24"/>
      <c r="J24" s="24"/>
      <c r="K24" s="24"/>
      <c r="L24" s="24"/>
      <c r="M24" s="24"/>
      <c r="N24" s="24"/>
    </row>
    <row r="25" spans="1:14" x14ac:dyDescent="0.25">
      <c r="A25" s="24"/>
      <c r="B25" s="24"/>
      <c r="C25" s="24"/>
      <c r="D25" s="24"/>
      <c r="E25" s="24"/>
      <c r="F25" s="24"/>
      <c r="G25" s="24"/>
      <c r="H25" s="24"/>
      <c r="I25" s="24"/>
      <c r="J25" s="24"/>
      <c r="K25" s="24"/>
      <c r="L25" s="24"/>
      <c r="M25" s="24"/>
      <c r="N25" s="24"/>
    </row>
    <row r="26" spans="1:14" x14ac:dyDescent="0.25">
      <c r="A26" s="24"/>
      <c r="B26" s="24"/>
      <c r="C26" s="24"/>
      <c r="D26" s="24"/>
      <c r="E26" s="24"/>
      <c r="F26" s="24"/>
      <c r="G26" s="24"/>
      <c r="H26" s="24"/>
      <c r="I26" s="24"/>
      <c r="J26" s="24"/>
      <c r="K26" s="24"/>
      <c r="L26" s="24"/>
      <c r="M26" s="24"/>
      <c r="N26" s="24"/>
    </row>
    <row r="27" spans="1:14" x14ac:dyDescent="0.25">
      <c r="A27" s="24"/>
      <c r="B27" s="24"/>
      <c r="C27" s="24"/>
      <c r="D27" s="24"/>
      <c r="E27" s="24"/>
      <c r="F27" s="24"/>
      <c r="G27" s="24"/>
      <c r="H27" s="24"/>
      <c r="I27" s="24"/>
      <c r="J27" s="24"/>
      <c r="K27" s="24"/>
      <c r="L27" s="24"/>
      <c r="M27" s="24"/>
      <c r="N27" s="24"/>
    </row>
    <row r="28" spans="1:14" x14ac:dyDescent="0.25">
      <c r="A28" s="24"/>
      <c r="B28" s="24"/>
      <c r="C28" s="24"/>
      <c r="D28" s="24"/>
      <c r="E28" s="24"/>
      <c r="F28" s="24"/>
      <c r="G28" s="24"/>
      <c r="H28" s="24"/>
      <c r="I28" s="24"/>
      <c r="J28" s="24"/>
      <c r="K28" s="24"/>
      <c r="L28" s="24"/>
      <c r="M28" s="24"/>
      <c r="N28" s="24"/>
    </row>
    <row r="29" spans="1:14" x14ac:dyDescent="0.25">
      <c r="A29" s="24"/>
      <c r="B29" s="24"/>
      <c r="C29" s="24"/>
      <c r="D29" s="24"/>
      <c r="E29" s="24"/>
      <c r="F29" s="24"/>
      <c r="G29" s="24"/>
      <c r="H29" s="24"/>
      <c r="I29" s="24"/>
      <c r="J29" s="24"/>
      <c r="K29" s="24"/>
      <c r="L29" s="24"/>
      <c r="M29" s="24"/>
      <c r="N29" s="24"/>
    </row>
    <row r="30" spans="1:14" x14ac:dyDescent="0.25">
      <c r="A30" s="24"/>
      <c r="B30" s="24"/>
      <c r="C30" s="24"/>
      <c r="D30" s="24"/>
      <c r="E30" s="24"/>
      <c r="F30" s="24"/>
      <c r="G30" s="24"/>
      <c r="H30" s="24"/>
      <c r="I30" s="24"/>
      <c r="J30" s="24"/>
      <c r="K30" s="24"/>
      <c r="L30" s="24"/>
      <c r="M30" s="24"/>
      <c r="N30" s="24"/>
    </row>
  </sheetData>
  <mergeCells count="16">
    <mergeCell ref="A22:M22"/>
    <mergeCell ref="A23:M23"/>
    <mergeCell ref="A21:M21"/>
    <mergeCell ref="A7:M7"/>
    <mergeCell ref="A20:M20"/>
    <mergeCell ref="A2:M2"/>
    <mergeCell ref="A3:A5"/>
    <mergeCell ref="B3:F3"/>
    <mergeCell ref="B4:C4"/>
    <mergeCell ref="K4:K5"/>
    <mergeCell ref="G3:K3"/>
    <mergeCell ref="L3:M4"/>
    <mergeCell ref="D4:E4"/>
    <mergeCell ref="I4:J4"/>
    <mergeCell ref="F4:F5"/>
    <mergeCell ref="G4:H4"/>
  </mergeCells>
  <phoneticPr fontId="0" type="noConversion"/>
  <printOptions horizontalCentered="1"/>
  <pageMargins left="0" right="0" top="1" bottom="0.75" header="0.3" footer="0.3"/>
  <pageSetup paperSize="3" orientation="landscape" r:id="rId1"/>
  <headerFooter alignWithMargins="0">
    <oddHeader>&amp;C&amp;16
&amp;A</oddHeader>
    <oddFooter>&amp;C
&amp;14ISSUED
JUNE 2009&amp;R&amp;12&amp;F &amp;A
Page 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6"/>
  <sheetViews>
    <sheetView showGridLines="0" zoomScale="60" zoomScaleNormal="60" zoomScalePageLayoutView="60" workbookViewId="0"/>
  </sheetViews>
  <sheetFormatPr defaultColWidth="9.109375" defaultRowHeight="13.2" x14ac:dyDescent="0.25"/>
  <cols>
    <col min="1" max="1" width="9" style="2" customWidth="1"/>
    <col min="2" max="2" width="13.5546875" style="2" customWidth="1"/>
    <col min="3" max="3" width="15" style="2" customWidth="1"/>
    <col min="4" max="5" width="13.109375" style="2" customWidth="1"/>
    <col min="6" max="7" width="8.6640625" style="2" customWidth="1"/>
    <col min="8" max="8" width="48.109375" style="2" customWidth="1"/>
    <col min="9" max="9" width="21.88671875" style="2" bestFit="1" customWidth="1"/>
    <col min="10" max="11" width="12.6640625" style="2" customWidth="1"/>
    <col min="12" max="12" width="18.88671875" style="2" customWidth="1"/>
    <col min="13" max="13" width="17.88671875" style="2" customWidth="1"/>
    <col min="14" max="16" width="20.6640625" style="2" customWidth="1"/>
    <col min="17" max="17" width="8.6640625" style="2" customWidth="1"/>
    <col min="18" max="16384" width="9.109375" style="2"/>
  </cols>
  <sheetData>
    <row r="1" spans="1:17" ht="45.75" customHeight="1" thickBot="1" x14ac:dyDescent="0.3">
      <c r="A1" s="24"/>
      <c r="B1" s="24"/>
      <c r="C1" s="24"/>
      <c r="D1" s="24"/>
      <c r="E1" s="24"/>
      <c r="F1" s="24"/>
      <c r="G1" s="24"/>
      <c r="H1" s="24"/>
    </row>
    <row r="2" spans="1:17" s="3" customFormat="1" ht="23.25" customHeight="1" x14ac:dyDescent="0.25">
      <c r="A2" s="898" t="s">
        <v>845</v>
      </c>
      <c r="B2" s="899"/>
      <c r="C2" s="899"/>
      <c r="D2" s="899"/>
      <c r="E2" s="899"/>
      <c r="F2" s="899"/>
      <c r="G2" s="899"/>
      <c r="H2" s="900"/>
      <c r="I2" s="810" t="s">
        <v>909</v>
      </c>
      <c r="J2" s="810"/>
      <c r="K2" s="810"/>
      <c r="L2" s="810"/>
      <c r="M2" s="810"/>
      <c r="N2" s="810"/>
      <c r="O2" s="810"/>
      <c r="P2" s="810"/>
      <c r="Q2" s="811"/>
    </row>
    <row r="3" spans="1:17" s="4" customFormat="1" ht="36" customHeight="1" x14ac:dyDescent="0.25">
      <c r="A3" s="883" t="s">
        <v>911</v>
      </c>
      <c r="B3" s="853" t="s">
        <v>836</v>
      </c>
      <c r="C3" s="853" t="s">
        <v>1021</v>
      </c>
      <c r="D3" s="853" t="s">
        <v>846</v>
      </c>
      <c r="E3" s="853" t="s">
        <v>847</v>
      </c>
      <c r="F3" s="846" t="s">
        <v>972</v>
      </c>
      <c r="G3" s="875"/>
      <c r="H3" s="876" t="s">
        <v>822</v>
      </c>
      <c r="I3" s="818" t="s">
        <v>906</v>
      </c>
      <c r="J3" s="815" t="s">
        <v>931</v>
      </c>
      <c r="K3" s="815" t="s">
        <v>932</v>
      </c>
      <c r="L3" s="815" t="s">
        <v>2085</v>
      </c>
      <c r="M3" s="815" t="s">
        <v>2086</v>
      </c>
      <c r="N3" s="815" t="s">
        <v>933</v>
      </c>
      <c r="O3" s="815" t="s">
        <v>940</v>
      </c>
      <c r="P3" s="815" t="s">
        <v>941</v>
      </c>
      <c r="Q3" s="812" t="s">
        <v>934</v>
      </c>
    </row>
    <row r="4" spans="1:17" s="4" customFormat="1" ht="28.5" customHeight="1" thickBot="1" x14ac:dyDescent="0.3">
      <c r="A4" s="885"/>
      <c r="B4" s="891"/>
      <c r="C4" s="891"/>
      <c r="D4" s="891"/>
      <c r="E4" s="891"/>
      <c r="F4" s="243" t="s">
        <v>943</v>
      </c>
      <c r="G4" s="243" t="s">
        <v>944</v>
      </c>
      <c r="H4" s="878"/>
      <c r="I4" s="902"/>
      <c r="J4" s="904"/>
      <c r="K4" s="904"/>
      <c r="L4" s="901"/>
      <c r="M4" s="901"/>
      <c r="N4" s="901"/>
      <c r="O4" s="901"/>
      <c r="P4" s="901"/>
      <c r="Q4" s="903"/>
    </row>
    <row r="5" spans="1:17" s="4" customFormat="1" ht="32.25" customHeight="1" thickTop="1" x14ac:dyDescent="0.25">
      <c r="A5" s="245" t="s">
        <v>1022</v>
      </c>
      <c r="B5" s="246" t="s">
        <v>854</v>
      </c>
      <c r="C5" s="246" t="s">
        <v>1023</v>
      </c>
      <c r="D5" s="246" t="s">
        <v>848</v>
      </c>
      <c r="E5" s="246" t="s">
        <v>849</v>
      </c>
      <c r="F5" s="259">
        <v>1.1000000000000001</v>
      </c>
      <c r="G5" s="260">
        <f t="shared" ref="G5:G10" si="0">ROUND(F5*25,2-LEN(INT(F5*25)))</f>
        <v>28</v>
      </c>
      <c r="H5" s="247" t="s">
        <v>850</v>
      </c>
      <c r="I5" s="360"/>
      <c r="J5" s="89"/>
      <c r="K5" s="361"/>
      <c r="L5" s="89"/>
      <c r="M5" s="89"/>
      <c r="N5" s="89"/>
      <c r="O5" s="89"/>
      <c r="P5" s="89"/>
      <c r="Q5" s="248"/>
    </row>
    <row r="6" spans="1:17" s="4" customFormat="1" ht="32.25" customHeight="1" x14ac:dyDescent="0.25">
      <c r="A6" s="47"/>
      <c r="B6" s="182"/>
      <c r="C6" s="182"/>
      <c r="D6" s="182"/>
      <c r="E6" s="182"/>
      <c r="F6" s="165"/>
      <c r="G6" s="260">
        <f t="shared" si="0"/>
        <v>0</v>
      </c>
      <c r="H6" s="46"/>
      <c r="I6" s="360"/>
      <c r="J6" s="89"/>
      <c r="K6" s="361"/>
      <c r="L6" s="89"/>
      <c r="M6" s="89"/>
      <c r="N6" s="89"/>
      <c r="O6" s="89"/>
      <c r="P6" s="89"/>
      <c r="Q6" s="248"/>
    </row>
    <row r="7" spans="1:17" s="4" customFormat="1" ht="32.25" customHeight="1" x14ac:dyDescent="0.25">
      <c r="A7" s="47"/>
      <c r="B7" s="182"/>
      <c r="C7" s="182"/>
      <c r="D7" s="182"/>
      <c r="E7" s="182"/>
      <c r="F7" s="165"/>
      <c r="G7" s="260">
        <f t="shared" si="0"/>
        <v>0</v>
      </c>
      <c r="H7" s="46"/>
      <c r="I7" s="360"/>
      <c r="J7" s="89"/>
      <c r="K7" s="361"/>
      <c r="L7" s="89"/>
      <c r="M7" s="89"/>
      <c r="N7" s="89"/>
      <c r="O7" s="89"/>
      <c r="P7" s="89"/>
      <c r="Q7" s="248"/>
    </row>
    <row r="8" spans="1:17" s="4" customFormat="1" ht="32.25" customHeight="1" x14ac:dyDescent="0.25">
      <c r="A8" s="47"/>
      <c r="B8" s="182"/>
      <c r="C8" s="182"/>
      <c r="D8" s="182"/>
      <c r="E8" s="182"/>
      <c r="F8" s="165"/>
      <c r="G8" s="260">
        <f t="shared" si="0"/>
        <v>0</v>
      </c>
      <c r="H8" s="46"/>
      <c r="I8" s="364"/>
      <c r="J8" s="48"/>
      <c r="K8" s="48"/>
      <c r="L8" s="48"/>
      <c r="M8" s="48"/>
      <c r="N8" s="48"/>
      <c r="O8" s="48"/>
      <c r="P8" s="48"/>
      <c r="Q8" s="49"/>
    </row>
    <row r="9" spans="1:17" s="4" customFormat="1" ht="32.25" customHeight="1" x14ac:dyDescent="0.25">
      <c r="A9" s="47"/>
      <c r="B9" s="182"/>
      <c r="C9" s="182"/>
      <c r="D9" s="182"/>
      <c r="E9" s="182"/>
      <c r="F9" s="165"/>
      <c r="G9" s="260">
        <f t="shared" si="0"/>
        <v>0</v>
      </c>
      <c r="H9" s="46"/>
      <c r="I9" s="362"/>
      <c r="J9" s="48"/>
      <c r="K9" s="363"/>
      <c r="L9" s="48"/>
      <c r="M9" s="48"/>
      <c r="N9" s="48"/>
      <c r="O9" s="48"/>
      <c r="P9" s="48"/>
      <c r="Q9" s="114"/>
    </row>
    <row r="10" spans="1:17" s="12" customFormat="1" ht="32.25" customHeight="1" thickBot="1" x14ac:dyDescent="0.3">
      <c r="A10" s="17"/>
      <c r="B10" s="178"/>
      <c r="C10" s="178"/>
      <c r="D10" s="178"/>
      <c r="E10" s="178"/>
      <c r="F10" s="178"/>
      <c r="G10" s="34">
        <f t="shared" si="0"/>
        <v>0</v>
      </c>
      <c r="H10" s="179"/>
      <c r="I10" s="365"/>
      <c r="J10" s="44"/>
      <c r="K10" s="366"/>
      <c r="L10" s="44"/>
      <c r="M10" s="44"/>
      <c r="N10" s="44"/>
      <c r="O10" s="44"/>
      <c r="P10" s="44"/>
      <c r="Q10" s="115"/>
    </row>
    <row r="11" spans="1:17" ht="28.65" customHeight="1" x14ac:dyDescent="0.3">
      <c r="A11" s="24"/>
      <c r="B11" s="24"/>
      <c r="C11" s="24"/>
      <c r="D11" s="24"/>
      <c r="E11" s="24"/>
      <c r="F11" s="24"/>
      <c r="G11" s="24"/>
      <c r="H11" s="24"/>
      <c r="I11" s="11"/>
      <c r="J11" s="11"/>
      <c r="K11" s="11"/>
      <c r="L11" s="11"/>
      <c r="M11" s="11"/>
      <c r="N11" s="11"/>
      <c r="O11" s="16"/>
      <c r="P11" s="16"/>
      <c r="Q11" s="1"/>
    </row>
    <row r="12" spans="1:17" s="1" customFormat="1" ht="25.35" customHeight="1" x14ac:dyDescent="0.3">
      <c r="A12" s="374" t="s">
        <v>922</v>
      </c>
      <c r="B12" s="369"/>
      <c r="C12" s="369"/>
      <c r="D12" s="371"/>
      <c r="E12" s="371"/>
      <c r="F12" s="371"/>
      <c r="G12" s="371"/>
      <c r="H12" s="371"/>
      <c r="I12" s="2"/>
      <c r="J12" s="2"/>
      <c r="K12" s="2"/>
      <c r="L12" s="2"/>
      <c r="M12" s="2"/>
      <c r="N12" s="2"/>
      <c r="O12" s="2"/>
      <c r="P12" s="2"/>
      <c r="Q12" s="16"/>
    </row>
    <row r="13" spans="1:17" s="16" customFormat="1" ht="80.25" customHeight="1" x14ac:dyDescent="0.3">
      <c r="A13" s="834" t="s">
        <v>534</v>
      </c>
      <c r="B13" s="834"/>
      <c r="C13" s="834"/>
      <c r="D13" s="834"/>
      <c r="E13" s="834"/>
      <c r="F13" s="834"/>
      <c r="G13" s="834"/>
      <c r="H13" s="834"/>
      <c r="I13" s="2"/>
      <c r="J13" s="2"/>
      <c r="K13" s="2"/>
      <c r="L13" s="2"/>
      <c r="M13" s="2"/>
      <c r="N13" s="2"/>
      <c r="O13" s="2"/>
      <c r="P13" s="2"/>
      <c r="Q13" s="2"/>
    </row>
    <row r="14" spans="1:17" ht="26.25" customHeight="1" x14ac:dyDescent="0.25">
      <c r="A14" s="834" t="s">
        <v>766</v>
      </c>
      <c r="B14" s="834"/>
      <c r="C14" s="834"/>
      <c r="D14" s="834"/>
      <c r="E14" s="834"/>
      <c r="F14" s="834"/>
      <c r="G14" s="834"/>
      <c r="H14" s="834"/>
    </row>
    <row r="15" spans="1:17" x14ac:dyDescent="0.25">
      <c r="A15" s="24"/>
      <c r="B15" s="24"/>
      <c r="C15" s="24"/>
      <c r="D15" s="24"/>
      <c r="E15" s="24"/>
      <c r="F15" s="24"/>
      <c r="G15" s="24"/>
      <c r="H15" s="24"/>
    </row>
    <row r="16" spans="1:17" x14ac:dyDescent="0.25">
      <c r="A16" s="24"/>
      <c r="B16" s="24"/>
      <c r="C16" s="24"/>
      <c r="D16" s="24"/>
      <c r="E16" s="24"/>
      <c r="F16" s="24"/>
      <c r="G16" s="24"/>
      <c r="H16" s="24"/>
    </row>
    <row r="17" spans="1:8" x14ac:dyDescent="0.25">
      <c r="A17" s="24"/>
      <c r="B17" s="24"/>
      <c r="C17" s="24"/>
      <c r="D17" s="24"/>
      <c r="E17" s="24"/>
      <c r="F17" s="24"/>
      <c r="G17" s="24"/>
      <c r="H17" s="24"/>
    </row>
    <row r="18" spans="1:8" x14ac:dyDescent="0.25">
      <c r="A18" s="24"/>
      <c r="B18" s="24"/>
      <c r="C18" s="24"/>
      <c r="D18" s="24"/>
      <c r="E18" s="24"/>
      <c r="F18" s="24"/>
      <c r="G18" s="24"/>
      <c r="H18" s="24"/>
    </row>
    <row r="19" spans="1:8" x14ac:dyDescent="0.25">
      <c r="A19" s="24"/>
      <c r="B19" s="24"/>
      <c r="C19" s="24"/>
      <c r="D19" s="24"/>
      <c r="E19" s="24"/>
      <c r="F19" s="24"/>
      <c r="G19" s="24"/>
      <c r="H19" s="24"/>
    </row>
    <row r="20" spans="1:8" x14ac:dyDescent="0.25">
      <c r="A20" s="24"/>
      <c r="B20" s="24"/>
      <c r="C20" s="24"/>
      <c r="D20" s="24"/>
      <c r="E20" s="24"/>
      <c r="F20" s="24"/>
      <c r="G20" s="24"/>
      <c r="H20" s="24"/>
    </row>
    <row r="21" spans="1:8" x14ac:dyDescent="0.25">
      <c r="A21" s="24"/>
      <c r="B21" s="24"/>
      <c r="C21" s="24"/>
      <c r="D21" s="24"/>
      <c r="E21" s="24"/>
      <c r="F21" s="24"/>
      <c r="G21" s="24"/>
      <c r="H21" s="24"/>
    </row>
    <row r="22" spans="1:8" x14ac:dyDescent="0.25">
      <c r="A22" s="24"/>
      <c r="B22" s="24"/>
      <c r="C22" s="24"/>
      <c r="D22" s="24"/>
      <c r="E22" s="24"/>
      <c r="F22" s="24"/>
      <c r="G22" s="24"/>
      <c r="H22" s="24"/>
    </row>
    <row r="23" spans="1:8" x14ac:dyDescent="0.25">
      <c r="A23" s="24"/>
      <c r="B23" s="24"/>
      <c r="C23" s="24"/>
      <c r="D23" s="24"/>
      <c r="E23" s="24"/>
      <c r="F23" s="24"/>
      <c r="G23" s="24"/>
      <c r="H23" s="24"/>
    </row>
    <row r="24" spans="1:8" x14ac:dyDescent="0.25">
      <c r="A24" s="24"/>
      <c r="B24" s="24"/>
      <c r="C24" s="24"/>
      <c r="D24" s="24"/>
      <c r="E24" s="24"/>
      <c r="F24" s="24"/>
      <c r="G24" s="24"/>
      <c r="H24" s="24"/>
    </row>
    <row r="25" spans="1:8" x14ac:dyDescent="0.25">
      <c r="A25" s="24"/>
      <c r="B25" s="24"/>
      <c r="C25" s="24"/>
      <c r="D25" s="24"/>
      <c r="E25" s="24"/>
      <c r="F25" s="24"/>
      <c r="G25" s="24"/>
      <c r="H25" s="24"/>
    </row>
    <row r="26" spans="1:8" x14ac:dyDescent="0.25">
      <c r="A26" s="24"/>
      <c r="B26" s="24"/>
      <c r="C26" s="24"/>
      <c r="D26" s="24"/>
      <c r="E26" s="24"/>
      <c r="F26" s="24"/>
      <c r="G26" s="24"/>
      <c r="H26" s="24"/>
    </row>
    <row r="27" spans="1:8" x14ac:dyDescent="0.25">
      <c r="A27" s="24"/>
      <c r="B27" s="24"/>
      <c r="C27" s="24"/>
      <c r="D27" s="24"/>
      <c r="E27" s="24"/>
      <c r="F27" s="24"/>
      <c r="G27" s="24"/>
      <c r="H27" s="24"/>
    </row>
    <row r="28" spans="1:8" x14ac:dyDescent="0.25">
      <c r="A28" s="24"/>
      <c r="B28" s="24"/>
      <c r="C28" s="24"/>
      <c r="D28" s="24"/>
      <c r="E28" s="24"/>
      <c r="F28" s="24"/>
      <c r="G28" s="24"/>
      <c r="H28" s="24"/>
    </row>
    <row r="29" spans="1:8" x14ac:dyDescent="0.25">
      <c r="A29" s="24"/>
      <c r="B29" s="24"/>
      <c r="C29" s="24"/>
      <c r="D29" s="24"/>
      <c r="E29" s="24"/>
      <c r="F29" s="24"/>
      <c r="G29" s="24"/>
      <c r="H29" s="24"/>
    </row>
    <row r="30" spans="1:8" x14ac:dyDescent="0.25">
      <c r="A30" s="24"/>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row r="33" spans="1:8" x14ac:dyDescent="0.25">
      <c r="A33" s="24"/>
      <c r="B33" s="24"/>
      <c r="C33" s="24"/>
      <c r="D33" s="24"/>
      <c r="E33" s="24"/>
      <c r="F33" s="24"/>
      <c r="G33" s="24"/>
      <c r="H33" s="24"/>
    </row>
    <row r="34" spans="1:8" x14ac:dyDescent="0.25">
      <c r="A34" s="24"/>
      <c r="B34" s="24"/>
      <c r="C34" s="24"/>
      <c r="D34" s="24"/>
      <c r="E34" s="24"/>
      <c r="F34" s="24"/>
      <c r="G34" s="24"/>
      <c r="H34" s="24"/>
    </row>
    <row r="35" spans="1:8" x14ac:dyDescent="0.25">
      <c r="A35" s="24"/>
      <c r="B35" s="24"/>
      <c r="C35" s="24"/>
      <c r="D35" s="24"/>
      <c r="E35" s="24"/>
      <c r="F35" s="24"/>
      <c r="G35" s="24"/>
      <c r="H35" s="24"/>
    </row>
    <row r="36" spans="1:8" x14ac:dyDescent="0.25">
      <c r="A36" s="24"/>
      <c r="B36" s="24"/>
      <c r="C36" s="24"/>
      <c r="D36" s="24"/>
      <c r="E36" s="24"/>
      <c r="F36" s="24"/>
      <c r="G36" s="24"/>
      <c r="H36" s="24"/>
    </row>
  </sheetData>
  <mergeCells count="20">
    <mergeCell ref="A14:H14"/>
    <mergeCell ref="Q3:Q4"/>
    <mergeCell ref="J3:J4"/>
    <mergeCell ref="K3:K4"/>
    <mergeCell ref="L3:L4"/>
    <mergeCell ref="M3:M4"/>
    <mergeCell ref="I2:Q2"/>
    <mergeCell ref="A2:H2"/>
    <mergeCell ref="A13:H13"/>
    <mergeCell ref="F3:G3"/>
    <mergeCell ref="A3:A4"/>
    <mergeCell ref="B3:B4"/>
    <mergeCell ref="C3:C4"/>
    <mergeCell ref="D3:D4"/>
    <mergeCell ref="P3:P4"/>
    <mergeCell ref="I3:I4"/>
    <mergeCell ref="E3:E4"/>
    <mergeCell ref="H3:H4"/>
    <mergeCell ref="N3:N4"/>
    <mergeCell ref="O3:O4"/>
  </mergeCells>
  <phoneticPr fontId="0" type="noConversion"/>
  <printOptions horizontalCentered="1"/>
  <pageMargins left="0" right="0" top="1" bottom="0.75" header="0.3" footer="0.3"/>
  <pageSetup orientation="landscape" r:id="rId1"/>
  <headerFooter alignWithMargins="0">
    <oddHeader>&amp;C&amp;16
&amp;A</oddHeader>
    <oddFooter>&amp;C&amp;12ISSUED
JUNE 2009&amp;R&amp;11&amp;F&amp;A
Page 7</oddFooter>
  </headerFooter>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2"/>
  <sheetViews>
    <sheetView showGridLines="0" zoomScale="60" zoomScaleNormal="60" zoomScalePageLayoutView="60" workbookViewId="0"/>
  </sheetViews>
  <sheetFormatPr defaultColWidth="0" defaultRowHeight="13.2" x14ac:dyDescent="0.25"/>
  <cols>
    <col min="1" max="1" width="12.33203125" style="2" customWidth="1"/>
    <col min="2" max="2" width="15.5546875" style="2" customWidth="1"/>
    <col min="3" max="3" width="12.6640625" style="2" customWidth="1"/>
    <col min="4" max="7" width="9" style="2" customWidth="1"/>
    <col min="8" max="8" width="15.6640625" style="2" customWidth="1"/>
    <col min="9" max="10" width="9" style="2" customWidth="1"/>
    <col min="11" max="12" width="9.6640625" style="2" customWidth="1"/>
    <col min="13" max="13" width="38.6640625" style="2" customWidth="1"/>
    <col min="14" max="14" width="21.5546875" style="2" bestFit="1" customWidth="1"/>
    <col min="15" max="15" width="20.6640625" style="2" customWidth="1"/>
    <col min="16" max="16" width="12.6640625" style="2" customWidth="1"/>
    <col min="17" max="17" width="16.44140625" style="2" customWidth="1"/>
    <col min="18" max="18" width="17" style="2" customWidth="1"/>
    <col min="19" max="21" width="20.6640625" style="2" customWidth="1"/>
    <col min="22" max="22" width="8.6640625" style="2" customWidth="1"/>
    <col min="23" max="16384" width="0" style="2" hidden="1"/>
  </cols>
  <sheetData>
    <row r="1" spans="1:22" ht="58.5" customHeight="1" thickBot="1" x14ac:dyDescent="0.3">
      <c r="A1" s="215"/>
      <c r="B1" s="215"/>
      <c r="C1" s="215"/>
      <c r="D1" s="215"/>
      <c r="E1" s="215"/>
      <c r="F1" s="215"/>
      <c r="G1" s="215"/>
      <c r="H1" s="215"/>
      <c r="I1" s="215"/>
      <c r="J1" s="215"/>
    </row>
    <row r="2" spans="1:22" s="3" customFormat="1" ht="24" customHeight="1" x14ac:dyDescent="0.25">
      <c r="A2" s="898" t="s">
        <v>67</v>
      </c>
      <c r="B2" s="899"/>
      <c r="C2" s="899"/>
      <c r="D2" s="899"/>
      <c r="E2" s="899"/>
      <c r="F2" s="899"/>
      <c r="G2" s="899"/>
      <c r="H2" s="899"/>
      <c r="I2" s="899"/>
      <c r="J2" s="899"/>
      <c r="K2" s="899"/>
      <c r="L2" s="899"/>
      <c r="M2" s="906"/>
      <c r="N2" s="851" t="s">
        <v>909</v>
      </c>
      <c r="O2" s="851"/>
      <c r="P2" s="851"/>
      <c r="Q2" s="851"/>
      <c r="R2" s="851"/>
      <c r="S2" s="851"/>
      <c r="T2" s="851"/>
      <c r="U2" s="851"/>
      <c r="V2" s="852"/>
    </row>
    <row r="3" spans="1:22" s="4" customFormat="1" ht="43.5" customHeight="1" x14ac:dyDescent="0.25">
      <c r="A3" s="883" t="s">
        <v>911</v>
      </c>
      <c r="B3" s="887" t="s">
        <v>836</v>
      </c>
      <c r="C3" s="853" t="s">
        <v>925</v>
      </c>
      <c r="D3" s="846" t="s">
        <v>2255</v>
      </c>
      <c r="E3" s="875"/>
      <c r="F3" s="846" t="s">
        <v>2250</v>
      </c>
      <c r="G3" s="875"/>
      <c r="H3" s="853" t="s">
        <v>2254</v>
      </c>
      <c r="I3" s="908" t="s">
        <v>2301</v>
      </c>
      <c r="J3" s="909"/>
      <c r="K3" s="846" t="s">
        <v>68</v>
      </c>
      <c r="L3" s="875"/>
      <c r="M3" s="876" t="s">
        <v>822</v>
      </c>
      <c r="N3" s="855" t="s">
        <v>906</v>
      </c>
      <c r="O3" s="815" t="s">
        <v>931</v>
      </c>
      <c r="P3" s="815" t="s">
        <v>932</v>
      </c>
      <c r="Q3" s="815" t="s">
        <v>2085</v>
      </c>
      <c r="R3" s="815" t="s">
        <v>2086</v>
      </c>
      <c r="S3" s="815" t="s">
        <v>933</v>
      </c>
      <c r="T3" s="815" t="s">
        <v>940</v>
      </c>
      <c r="U3" s="815" t="s">
        <v>941</v>
      </c>
      <c r="V3" s="812" t="s">
        <v>934</v>
      </c>
    </row>
    <row r="4" spans="1:22" s="4" customFormat="1" ht="43.5" customHeight="1" thickBot="1" x14ac:dyDescent="0.3">
      <c r="A4" s="885"/>
      <c r="B4" s="907"/>
      <c r="C4" s="891"/>
      <c r="D4" s="354" t="s">
        <v>978</v>
      </c>
      <c r="E4" s="243" t="s">
        <v>980</v>
      </c>
      <c r="F4" s="290" t="s">
        <v>2256</v>
      </c>
      <c r="G4" s="290" t="s">
        <v>524</v>
      </c>
      <c r="H4" s="891"/>
      <c r="I4" s="726" t="s">
        <v>943</v>
      </c>
      <c r="J4" s="727" t="s">
        <v>944</v>
      </c>
      <c r="K4" s="243" t="s">
        <v>978</v>
      </c>
      <c r="L4" s="290" t="s">
        <v>980</v>
      </c>
      <c r="M4" s="878"/>
      <c r="N4" s="857"/>
      <c r="O4" s="817"/>
      <c r="P4" s="817"/>
      <c r="Q4" s="817"/>
      <c r="R4" s="817"/>
      <c r="S4" s="817"/>
      <c r="T4" s="817"/>
      <c r="U4" s="817"/>
      <c r="V4" s="814"/>
    </row>
    <row r="5" spans="1:22" s="12" customFormat="1" ht="32.1" customHeight="1" thickTop="1" x14ac:dyDescent="0.25">
      <c r="A5" s="531" t="s">
        <v>637</v>
      </c>
      <c r="B5" s="532" t="s">
        <v>48</v>
      </c>
      <c r="C5" s="532"/>
      <c r="D5" s="532"/>
      <c r="E5" s="406">
        <f>ROUND(D5*6.9,2-LEN(INT(D5*6.9)))</f>
        <v>0</v>
      </c>
      <c r="F5" s="449"/>
      <c r="G5" s="406">
        <f>ROUND(F5*0.472,2-LEN(INT(F5*0.472)))</f>
        <v>0</v>
      </c>
      <c r="H5" s="458"/>
      <c r="I5" s="728"/>
      <c r="J5" s="406">
        <f>ROUND(I5*6.9,2-LEN(INT(I5*6.9)))</f>
        <v>0</v>
      </c>
      <c r="K5" s="449"/>
      <c r="L5" s="406">
        <f>ROUND(K5*6.9,2-LEN(INT(K5*6.9)))</f>
        <v>0</v>
      </c>
      <c r="M5" s="534"/>
      <c r="N5" s="453"/>
      <c r="O5" s="454"/>
      <c r="P5" s="454"/>
      <c r="Q5" s="454"/>
      <c r="R5" s="453"/>
      <c r="S5" s="454"/>
      <c r="T5" s="454"/>
      <c r="U5" s="454"/>
      <c r="V5" s="455"/>
    </row>
    <row r="6" spans="1:22" s="12" customFormat="1" ht="32.1" customHeight="1" x14ac:dyDescent="0.25">
      <c r="A6" s="47"/>
      <c r="B6" s="182"/>
      <c r="C6" s="182"/>
      <c r="D6" s="182"/>
      <c r="E6" s="183">
        <f>ROUND(D6*6.9,2-LEN(INT(D6*6.9)))</f>
        <v>0</v>
      </c>
      <c r="F6" s="182"/>
      <c r="G6" s="183">
        <f>ROUND(F6*0.472,2-LEN(INT(F6*0.472)))</f>
        <v>0</v>
      </c>
      <c r="H6" s="101"/>
      <c r="I6" s="109"/>
      <c r="J6" s="183">
        <f>ROUND(I6*6.9,2-LEN(INT(I6*6.9)))</f>
        <v>0</v>
      </c>
      <c r="K6" s="182"/>
      <c r="L6" s="183">
        <f>ROUND(K6*6.9,2-LEN(INT(K6*6.9)))</f>
        <v>0</v>
      </c>
      <c r="M6" s="490"/>
      <c r="N6" s="506"/>
      <c r="O6" s="456"/>
      <c r="P6" s="456"/>
      <c r="Q6" s="456"/>
      <c r="R6" s="456"/>
      <c r="S6" s="456"/>
      <c r="T6" s="456"/>
      <c r="U6" s="456"/>
      <c r="V6" s="244"/>
    </row>
    <row r="7" spans="1:22" s="12" customFormat="1" ht="32.1" customHeight="1" x14ac:dyDescent="0.25">
      <c r="A7" s="513"/>
      <c r="B7" s="533"/>
      <c r="C7" s="533"/>
      <c r="D7" s="533"/>
      <c r="E7" s="183">
        <f>ROUND(D7*6.9,2-LEN(INT(D7*6.9)))</f>
        <v>0</v>
      </c>
      <c r="F7" s="182"/>
      <c r="G7" s="183">
        <f>ROUND(F7*0.472,2-LEN(INT(F7*0.472)))</f>
        <v>0</v>
      </c>
      <c r="H7" s="101"/>
      <c r="I7" s="109"/>
      <c r="J7" s="183">
        <f>ROUND(I7*6.9,2-LEN(INT(I7*6.9)))</f>
        <v>0</v>
      </c>
      <c r="K7" s="182"/>
      <c r="L7" s="183">
        <f>ROUND(K7*6.9,2-LEN(INT(K7*6.9)))</f>
        <v>0</v>
      </c>
      <c r="M7" s="457"/>
      <c r="N7" s="251"/>
      <c r="O7" s="358"/>
      <c r="P7" s="358"/>
      <c r="Q7" s="358"/>
      <c r="R7" s="251"/>
      <c r="S7" s="358"/>
      <c r="T7" s="358"/>
      <c r="U7" s="358"/>
      <c r="V7" s="249"/>
    </row>
    <row r="8" spans="1:22" s="12" customFormat="1" ht="32.1" customHeight="1" thickBot="1" x14ac:dyDescent="0.3">
      <c r="A8" s="29"/>
      <c r="B8" s="442"/>
      <c r="C8" s="442"/>
      <c r="D8" s="442"/>
      <c r="E8" s="34">
        <f>ROUND(D8*6.9,2-LEN(INT(D8*6.9)))</f>
        <v>0</v>
      </c>
      <c r="F8" s="30"/>
      <c r="G8" s="34">
        <f>ROUND(F8*0.472,2-LEN(INT(F8*0.472)))</f>
        <v>0</v>
      </c>
      <c r="H8" s="111"/>
      <c r="I8" s="108"/>
      <c r="J8" s="34">
        <f>ROUND(I8*6.9,2-LEN(INT(I8*6.9)))</f>
        <v>0</v>
      </c>
      <c r="K8" s="30"/>
      <c r="L8" s="34">
        <f>ROUND(K8*6.9,2-LEN(INT(K8*6.9)))</f>
        <v>0</v>
      </c>
      <c r="M8" s="411"/>
      <c r="N8" s="251"/>
      <c r="O8" s="358"/>
      <c r="P8" s="358"/>
      <c r="Q8" s="358"/>
      <c r="R8" s="251"/>
      <c r="S8" s="358"/>
      <c r="T8" s="358"/>
      <c r="U8" s="358"/>
      <c r="V8" s="249"/>
    </row>
    <row r="9" spans="1:22" ht="26.25" customHeight="1" x14ac:dyDescent="0.25"/>
    <row r="10" spans="1:22" ht="26.25" customHeight="1" x14ac:dyDescent="0.25">
      <c r="A10" s="374" t="s">
        <v>825</v>
      </c>
      <c r="B10" s="381"/>
      <c r="C10" s="381"/>
      <c r="D10" s="381"/>
      <c r="E10" s="381"/>
      <c r="F10" s="381"/>
      <c r="G10" s="381"/>
      <c r="H10" s="381"/>
      <c r="I10" s="24"/>
      <c r="J10" s="24"/>
      <c r="K10" s="24"/>
      <c r="L10" s="24"/>
      <c r="M10" s="24"/>
      <c r="N10" s="24"/>
    </row>
    <row r="11" spans="1:22" ht="26.25" customHeight="1" x14ac:dyDescent="0.25">
      <c r="A11" s="858" t="s">
        <v>767</v>
      </c>
      <c r="B11" s="858"/>
      <c r="C11" s="858"/>
      <c r="D11" s="858"/>
      <c r="E11" s="858"/>
      <c r="F11" s="858"/>
      <c r="G11" s="858"/>
      <c r="H11" s="858"/>
      <c r="I11" s="24"/>
      <c r="J11" s="24"/>
      <c r="K11" s="24"/>
      <c r="L11" s="24"/>
      <c r="M11" s="24"/>
      <c r="N11" s="24"/>
      <c r="O11" s="24"/>
    </row>
    <row r="12" spans="1:22" s="1" customFormat="1" ht="15.9" customHeight="1" x14ac:dyDescent="0.3">
      <c r="A12" s="905" t="s">
        <v>2300</v>
      </c>
      <c r="B12" s="905"/>
      <c r="C12" s="905"/>
      <c r="D12" s="905"/>
      <c r="E12" s="905"/>
      <c r="F12" s="2"/>
      <c r="G12" s="2"/>
      <c r="H12" s="2"/>
      <c r="I12" s="2"/>
      <c r="J12" s="2"/>
      <c r="K12" s="2"/>
      <c r="L12" s="2"/>
      <c r="M12" s="2"/>
      <c r="N12" s="2"/>
    </row>
  </sheetData>
  <mergeCells count="22">
    <mergeCell ref="A2:M2"/>
    <mergeCell ref="N2:V2"/>
    <mergeCell ref="A3:A4"/>
    <mergeCell ref="B3:B4"/>
    <mergeCell ref="C3:C4"/>
    <mergeCell ref="D3:E3"/>
    <mergeCell ref="U3:U4"/>
    <mergeCell ref="V3:V4"/>
    <mergeCell ref="I3:J3"/>
    <mergeCell ref="K3:L3"/>
    <mergeCell ref="Q3:Q4"/>
    <mergeCell ref="R3:R4"/>
    <mergeCell ref="P3:P4"/>
    <mergeCell ref="F3:G3"/>
    <mergeCell ref="H3:H4"/>
    <mergeCell ref="S3:S4"/>
    <mergeCell ref="T3:T4"/>
    <mergeCell ref="A11:H11"/>
    <mergeCell ref="A12:E12"/>
    <mergeCell ref="M3:M4"/>
    <mergeCell ref="N3:N4"/>
    <mergeCell ref="O3:O4"/>
  </mergeCells>
  <printOptions horizontalCentered="1"/>
  <pageMargins left="0.25" right="0.25" top="1" bottom="0.75" header="0.3" footer="0.3"/>
  <pageSetup paperSize="3" orientation="landscape" r:id="rId1"/>
  <headerFooter alignWithMargins="0">
    <oddHeader>&amp;C
&amp;A</oddHeader>
    <oddFooter>&amp;L&amp;D     &amp;T&amp;CISSUED
JUNE 2009&amp;R&amp;F&amp;A
Page 8</oddFooter>
  </headerFooter>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3"/>
  <sheetViews>
    <sheetView showGridLines="0" zoomScale="60" zoomScaleNormal="60" zoomScalePageLayoutView="60" workbookViewId="0"/>
  </sheetViews>
  <sheetFormatPr defaultColWidth="0" defaultRowHeight="13.2" x14ac:dyDescent="0.25"/>
  <cols>
    <col min="1" max="1" width="10.33203125" style="2" customWidth="1"/>
    <col min="2" max="2" width="15.5546875" style="2" customWidth="1"/>
    <col min="3" max="4" width="12.6640625" style="2" customWidth="1"/>
    <col min="5" max="5" width="14.44140625" style="2" customWidth="1"/>
    <col min="6" max="11" width="9" style="2" customWidth="1"/>
    <col min="12" max="12" width="15" style="2" customWidth="1"/>
    <col min="13" max="14" width="9" style="2" customWidth="1"/>
    <col min="15" max="15" width="41.33203125" style="2" customWidth="1"/>
    <col min="16" max="16" width="21.5546875" style="2" bestFit="1" customWidth="1"/>
    <col min="17" max="17" width="20.6640625" style="2" customWidth="1"/>
    <col min="18" max="18" width="12.6640625" style="2" customWidth="1"/>
    <col min="19" max="19" width="16.44140625" style="2" customWidth="1"/>
    <col min="20" max="20" width="17" style="2" customWidth="1"/>
    <col min="21" max="23" width="20.6640625" style="2" customWidth="1"/>
    <col min="24" max="24" width="8.6640625" style="2" customWidth="1"/>
    <col min="25" max="16384" width="0" style="2" hidden="1"/>
  </cols>
  <sheetData>
    <row r="1" spans="1:24" ht="58.5" customHeight="1" thickBot="1" x14ac:dyDescent="0.3">
      <c r="A1" s="215"/>
      <c r="B1" s="215"/>
      <c r="C1" s="215"/>
      <c r="D1" s="215"/>
      <c r="E1" s="215"/>
      <c r="F1" s="215"/>
      <c r="G1" s="215"/>
      <c r="H1" s="215"/>
      <c r="I1" s="215"/>
      <c r="J1" s="215"/>
      <c r="K1" s="215"/>
    </row>
    <row r="2" spans="1:24" s="3" customFormat="1" ht="24" customHeight="1" x14ac:dyDescent="0.25">
      <c r="A2" s="898" t="s">
        <v>69</v>
      </c>
      <c r="B2" s="899"/>
      <c r="C2" s="899"/>
      <c r="D2" s="899"/>
      <c r="E2" s="899"/>
      <c r="F2" s="899"/>
      <c r="G2" s="899"/>
      <c r="H2" s="899"/>
      <c r="I2" s="899"/>
      <c r="J2" s="899"/>
      <c r="K2" s="899"/>
      <c r="L2" s="899"/>
      <c r="M2" s="899"/>
      <c r="N2" s="899"/>
      <c r="O2" s="906"/>
      <c r="P2" s="851" t="s">
        <v>909</v>
      </c>
      <c r="Q2" s="851"/>
      <c r="R2" s="851"/>
      <c r="S2" s="851"/>
      <c r="T2" s="851"/>
      <c r="U2" s="851"/>
      <c r="V2" s="851"/>
      <c r="W2" s="851"/>
      <c r="X2" s="852"/>
    </row>
    <row r="3" spans="1:24" s="4" customFormat="1" ht="43.5" customHeight="1" x14ac:dyDescent="0.25">
      <c r="A3" s="883" t="s">
        <v>911</v>
      </c>
      <c r="B3" s="887" t="s">
        <v>836</v>
      </c>
      <c r="C3" s="853" t="s">
        <v>925</v>
      </c>
      <c r="D3" s="853" t="s">
        <v>535</v>
      </c>
      <c r="E3" s="853" t="s">
        <v>2247</v>
      </c>
      <c r="F3" s="911" t="s">
        <v>2248</v>
      </c>
      <c r="G3" s="912"/>
      <c r="H3" s="911" t="s">
        <v>2249</v>
      </c>
      <c r="I3" s="912"/>
      <c r="J3" s="846" t="s">
        <v>2250</v>
      </c>
      <c r="K3" s="875"/>
      <c r="L3" s="853" t="s">
        <v>2251</v>
      </c>
      <c r="M3" s="908" t="s">
        <v>2301</v>
      </c>
      <c r="N3" s="909"/>
      <c r="O3" s="876" t="s">
        <v>822</v>
      </c>
      <c r="P3" s="855" t="s">
        <v>906</v>
      </c>
      <c r="Q3" s="815" t="s">
        <v>931</v>
      </c>
      <c r="R3" s="815" t="s">
        <v>932</v>
      </c>
      <c r="S3" s="815" t="s">
        <v>2085</v>
      </c>
      <c r="T3" s="815" t="s">
        <v>2086</v>
      </c>
      <c r="U3" s="815" t="s">
        <v>933</v>
      </c>
      <c r="V3" s="815" t="s">
        <v>940</v>
      </c>
      <c r="W3" s="815" t="s">
        <v>941</v>
      </c>
      <c r="X3" s="812" t="s">
        <v>934</v>
      </c>
    </row>
    <row r="4" spans="1:24" s="4" customFormat="1" ht="43.5" customHeight="1" thickBot="1" x14ac:dyDescent="0.3">
      <c r="A4" s="885"/>
      <c r="B4" s="907"/>
      <c r="C4" s="891"/>
      <c r="D4" s="891"/>
      <c r="E4" s="891"/>
      <c r="F4" s="354" t="s">
        <v>971</v>
      </c>
      <c r="G4" s="243" t="s">
        <v>2252</v>
      </c>
      <c r="H4" s="290" t="s">
        <v>2253</v>
      </c>
      <c r="I4" s="290" t="s">
        <v>980</v>
      </c>
      <c r="J4" s="354" t="s">
        <v>947</v>
      </c>
      <c r="K4" s="355" t="s">
        <v>949</v>
      </c>
      <c r="L4" s="891"/>
      <c r="M4" s="729" t="s">
        <v>978</v>
      </c>
      <c r="N4" s="730" t="s">
        <v>980</v>
      </c>
      <c r="O4" s="878"/>
      <c r="P4" s="857"/>
      <c r="Q4" s="817"/>
      <c r="R4" s="817"/>
      <c r="S4" s="817"/>
      <c r="T4" s="817"/>
      <c r="U4" s="817"/>
      <c r="V4" s="817"/>
      <c r="W4" s="817"/>
      <c r="X4" s="814"/>
    </row>
    <row r="5" spans="1:24" s="12" customFormat="1" ht="32.1" customHeight="1" thickTop="1" x14ac:dyDescent="0.25">
      <c r="A5" s="535" t="s">
        <v>639</v>
      </c>
      <c r="B5" s="449" t="s">
        <v>48</v>
      </c>
      <c r="C5" s="449"/>
      <c r="D5" s="449"/>
      <c r="E5" s="449"/>
      <c r="F5" s="449"/>
      <c r="G5" s="406" t="str">
        <f>IF(ISNUMBER(F5)=TRUE,ROUND((5/9)*(F5-32),1),"")</f>
        <v/>
      </c>
      <c r="H5" s="449"/>
      <c r="I5" s="406">
        <f>ROUND(H5*6.9,2-LEN(INT(H5*6.9)))</f>
        <v>0</v>
      </c>
      <c r="J5" s="449"/>
      <c r="K5" s="406">
        <f>ROUND(J5*0.06309,2-LEN(INT(J5*0.06309)))</f>
        <v>0</v>
      </c>
      <c r="L5" s="449"/>
      <c r="M5" s="731"/>
      <c r="N5" s="406">
        <f>ROUND(M5*0.06309,2-LEN(INT(M5*0.06309)))</f>
        <v>0</v>
      </c>
      <c r="O5" s="489"/>
      <c r="P5" s="255"/>
      <c r="Q5" s="254"/>
      <c r="R5" s="254"/>
      <c r="S5" s="254"/>
      <c r="T5" s="255"/>
      <c r="U5" s="254"/>
      <c r="V5" s="254"/>
      <c r="W5" s="254"/>
      <c r="X5" s="256"/>
    </row>
    <row r="6" spans="1:24" s="12" customFormat="1" ht="32.1" customHeight="1" x14ac:dyDescent="0.25">
      <c r="A6" s="47"/>
      <c r="B6" s="182"/>
      <c r="C6" s="182"/>
      <c r="D6" s="182"/>
      <c r="E6" s="182"/>
      <c r="F6" s="182"/>
      <c r="G6" s="183" t="str">
        <f>IF(ISNUMBER(F6)=TRUE,ROUND((5/9)*(F6-32),1),"")</f>
        <v/>
      </c>
      <c r="H6" s="182"/>
      <c r="I6" s="183">
        <f>ROUND(H6*6.9,2-LEN(INT(H6*6.9)))</f>
        <v>0</v>
      </c>
      <c r="J6" s="182"/>
      <c r="K6" s="183">
        <f>ROUND(J6*0.06309,2-LEN(INT(J6*0.06309)))</f>
        <v>0</v>
      </c>
      <c r="L6" s="182"/>
      <c r="M6" s="109"/>
      <c r="N6" s="183">
        <f>ROUND(M6*0.06309,2-LEN(INT(M6*0.06309)))</f>
        <v>0</v>
      </c>
      <c r="O6" s="490"/>
      <c r="P6" s="251"/>
      <c r="Q6" s="358"/>
      <c r="R6" s="358"/>
      <c r="S6" s="358"/>
      <c r="T6" s="251"/>
      <c r="U6" s="358"/>
      <c r="V6" s="358"/>
      <c r="W6" s="358"/>
      <c r="X6" s="249"/>
    </row>
    <row r="7" spans="1:24" s="12" customFormat="1" ht="32.1" customHeight="1" x14ac:dyDescent="0.25">
      <c r="A7" s="47"/>
      <c r="B7" s="182"/>
      <c r="C7" s="182"/>
      <c r="D7" s="182"/>
      <c r="E7" s="182"/>
      <c r="F7" s="182"/>
      <c r="G7" s="183" t="str">
        <f>IF(ISNUMBER(F7)=TRUE,ROUND((5/9)*(F7-32),1),"")</f>
        <v/>
      </c>
      <c r="H7" s="182"/>
      <c r="I7" s="183">
        <f>ROUND(H7*6.9,2-LEN(INT(H7*6.9)))</f>
        <v>0</v>
      </c>
      <c r="J7" s="182"/>
      <c r="K7" s="183">
        <f>ROUND(J7*0.06309,2-LEN(INT(J7*0.06309)))</f>
        <v>0</v>
      </c>
      <c r="L7" s="182"/>
      <c r="M7" s="109"/>
      <c r="N7" s="183">
        <f>ROUND(M7*0.06309,2-LEN(INT(M7*0.06309)))</f>
        <v>0</v>
      </c>
      <c r="O7" s="490"/>
      <c r="P7" s="251"/>
      <c r="Q7" s="358"/>
      <c r="R7" s="358"/>
      <c r="S7" s="358"/>
      <c r="T7" s="251"/>
      <c r="U7" s="358"/>
      <c r="V7" s="358"/>
      <c r="W7" s="358"/>
      <c r="X7" s="249"/>
    </row>
    <row r="8" spans="1:24" s="495" customFormat="1" ht="32.1" customHeight="1" thickBot="1" x14ac:dyDescent="0.3">
      <c r="A8" s="29"/>
      <c r="B8" s="442"/>
      <c r="C8" s="442"/>
      <c r="D8" s="442"/>
      <c r="E8" s="442"/>
      <c r="F8" s="442"/>
      <c r="G8" s="34" t="str">
        <f>IF(ISNUMBER(F8)=TRUE,ROUND((5/9)*(F8-32),1),"")</f>
        <v/>
      </c>
      <c r="H8" s="30"/>
      <c r="I8" s="34">
        <f>ROUND(H8*6.9,2-LEN(INT(H8*6.9)))</f>
        <v>0</v>
      </c>
      <c r="J8" s="30"/>
      <c r="K8" s="34">
        <f>ROUND(J8*0.06309,2-LEN(INT(J8*0.06309)))</f>
        <v>0</v>
      </c>
      <c r="L8" s="30"/>
      <c r="M8" s="108"/>
      <c r="N8" s="34">
        <f>ROUND(M8*0.06309,2-LEN(INT(M8*0.06309)))</f>
        <v>0</v>
      </c>
      <c r="O8" s="411"/>
      <c r="P8" s="491"/>
      <c r="Q8" s="492"/>
      <c r="R8" s="492"/>
      <c r="S8" s="492"/>
      <c r="T8" s="493"/>
      <c r="U8" s="492"/>
      <c r="V8" s="492"/>
      <c r="W8" s="492"/>
      <c r="X8" s="494"/>
    </row>
    <row r="9" spans="1:24" ht="26.25" customHeight="1" x14ac:dyDescent="0.25"/>
    <row r="10" spans="1:24" ht="26.25" customHeight="1" x14ac:dyDescent="0.25">
      <c r="A10" s="374" t="s">
        <v>825</v>
      </c>
      <c r="B10" s="381"/>
      <c r="C10" s="381"/>
      <c r="D10" s="381"/>
      <c r="E10" s="381"/>
      <c r="F10" s="381"/>
      <c r="G10" s="381"/>
      <c r="H10" s="381"/>
      <c r="I10" s="24"/>
      <c r="J10" s="24"/>
      <c r="K10" s="24"/>
      <c r="L10" s="24"/>
      <c r="M10" s="24"/>
      <c r="N10" s="24"/>
      <c r="O10" s="24"/>
    </row>
    <row r="11" spans="1:24" ht="26.25" customHeight="1" x14ac:dyDescent="0.25">
      <c r="A11" s="858" t="s">
        <v>768</v>
      </c>
      <c r="B11" s="858"/>
      <c r="C11" s="858"/>
      <c r="D11" s="858"/>
      <c r="E11" s="858"/>
      <c r="F11" s="858"/>
      <c r="G11" s="858"/>
      <c r="H11" s="858"/>
      <c r="I11" s="24"/>
      <c r="J11" s="24"/>
      <c r="K11" s="24"/>
      <c r="L11" s="24"/>
      <c r="M11" s="24"/>
      <c r="N11" s="24"/>
      <c r="O11" s="24"/>
    </row>
    <row r="12" spans="1:24" s="1" customFormat="1" ht="15.9" customHeight="1" x14ac:dyDescent="0.3">
      <c r="A12" s="910"/>
      <c r="B12" s="910"/>
      <c r="C12" s="910"/>
      <c r="D12" s="910"/>
      <c r="E12" s="910"/>
      <c r="F12" s="910"/>
      <c r="G12" s="910"/>
      <c r="H12" s="2"/>
      <c r="I12" s="2"/>
      <c r="J12" s="2"/>
      <c r="K12" s="2"/>
      <c r="L12" s="2"/>
      <c r="M12" s="2"/>
      <c r="N12" s="2"/>
      <c r="O12" s="2"/>
      <c r="P12" s="2"/>
    </row>
    <row r="13" spans="1:24" ht="15.6" x14ac:dyDescent="0.25">
      <c r="A13" s="905" t="s">
        <v>2300</v>
      </c>
      <c r="B13" s="905"/>
      <c r="C13" s="905"/>
      <c r="D13" s="905"/>
      <c r="E13" s="905"/>
    </row>
  </sheetData>
  <mergeCells count="25">
    <mergeCell ref="A2:O2"/>
    <mergeCell ref="P2:X2"/>
    <mergeCell ref="A3:A4"/>
    <mergeCell ref="B3:B4"/>
    <mergeCell ref="C3:C4"/>
    <mergeCell ref="D3:D4"/>
    <mergeCell ref="E3:E4"/>
    <mergeCell ref="F3:G3"/>
    <mergeCell ref="H3:I3"/>
    <mergeCell ref="J3:K3"/>
    <mergeCell ref="U3:U4"/>
    <mergeCell ref="V3:V4"/>
    <mergeCell ref="W3:W4"/>
    <mergeCell ref="X3:X4"/>
    <mergeCell ref="L3:L4"/>
    <mergeCell ref="M3:N3"/>
    <mergeCell ref="A12:G12"/>
    <mergeCell ref="A13:E13"/>
    <mergeCell ref="S3:S4"/>
    <mergeCell ref="T3:T4"/>
    <mergeCell ref="O3:O4"/>
    <mergeCell ref="P3:P4"/>
    <mergeCell ref="Q3:Q4"/>
    <mergeCell ref="R3:R4"/>
    <mergeCell ref="A11:H11"/>
  </mergeCells>
  <printOptions horizontalCentered="1"/>
  <pageMargins left="0.25" right="0.25" top="1" bottom="0.75" header="0.3" footer="0.3"/>
  <pageSetup paperSize="3" orientation="landscape" r:id="rId1"/>
  <headerFooter alignWithMargins="0">
    <oddHeader>&amp;C
&amp;A</oddHeader>
    <oddFooter>&amp;L&amp;D     &amp;T&amp;CISSUED
JUNE 2009&amp;R&amp;F&amp;A
Page 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3"/>
  <sheetViews>
    <sheetView showGridLines="0" zoomScale="60" zoomScaleNormal="60" zoomScalePageLayoutView="60" workbookViewId="0"/>
  </sheetViews>
  <sheetFormatPr defaultColWidth="0" defaultRowHeight="13.2" x14ac:dyDescent="0.25"/>
  <cols>
    <col min="1" max="1" width="11.33203125" style="2" customWidth="1"/>
    <col min="2" max="2" width="15.5546875" style="2" customWidth="1"/>
    <col min="3" max="3" width="12" style="2" customWidth="1"/>
    <col min="4" max="9" width="8.6640625" style="2" customWidth="1"/>
    <col min="10" max="10" width="14.5546875" style="2" customWidth="1"/>
    <col min="11" max="12" width="8.6640625" style="2" customWidth="1"/>
    <col min="13" max="13" width="43.33203125" style="2" customWidth="1"/>
    <col min="14" max="14" width="21.5546875" style="2" bestFit="1" customWidth="1"/>
    <col min="15" max="15" width="20.6640625" style="2" customWidth="1"/>
    <col min="16" max="16" width="12.6640625" style="2" customWidth="1"/>
    <col min="17" max="17" width="16.44140625" style="2" customWidth="1"/>
    <col min="18" max="18" width="17" style="2" customWidth="1"/>
    <col min="19" max="21" width="20.6640625" style="2" customWidth="1"/>
    <col min="22" max="22" width="8.6640625" style="2" customWidth="1"/>
    <col min="23" max="16384" width="0" style="2" hidden="1"/>
  </cols>
  <sheetData>
    <row r="1" spans="1:22" ht="58.5" customHeight="1" thickBot="1" x14ac:dyDescent="0.3">
      <c r="A1" s="215"/>
      <c r="B1" s="215"/>
      <c r="C1" s="215"/>
      <c r="D1" s="215"/>
      <c r="E1" s="215"/>
      <c r="F1" s="215"/>
      <c r="G1" s="215"/>
      <c r="H1" s="215"/>
      <c r="I1" s="215"/>
    </row>
    <row r="2" spans="1:22" s="3" customFormat="1" ht="24" customHeight="1" x14ac:dyDescent="0.25">
      <c r="A2" s="898" t="s">
        <v>72</v>
      </c>
      <c r="B2" s="899"/>
      <c r="C2" s="899"/>
      <c r="D2" s="899"/>
      <c r="E2" s="899"/>
      <c r="F2" s="899"/>
      <c r="G2" s="899"/>
      <c r="H2" s="899"/>
      <c r="I2" s="899"/>
      <c r="J2" s="899"/>
      <c r="K2" s="899"/>
      <c r="L2" s="899"/>
      <c r="M2" s="906"/>
      <c r="N2" s="916" t="s">
        <v>909</v>
      </c>
      <c r="O2" s="917"/>
      <c r="P2" s="917"/>
      <c r="Q2" s="917"/>
      <c r="R2" s="917"/>
      <c r="S2" s="917"/>
      <c r="T2" s="917"/>
      <c r="U2" s="917"/>
      <c r="V2" s="918"/>
    </row>
    <row r="3" spans="1:22" s="4" customFormat="1" ht="43.5" customHeight="1" x14ac:dyDescent="0.25">
      <c r="A3" s="883" t="s">
        <v>911</v>
      </c>
      <c r="B3" s="887" t="s">
        <v>836</v>
      </c>
      <c r="C3" s="853" t="s">
        <v>925</v>
      </c>
      <c r="D3" s="911" t="s">
        <v>2248</v>
      </c>
      <c r="E3" s="912"/>
      <c r="F3" s="911" t="s">
        <v>2249</v>
      </c>
      <c r="G3" s="912"/>
      <c r="H3" s="846" t="s">
        <v>2250</v>
      </c>
      <c r="I3" s="875"/>
      <c r="J3" s="853" t="s">
        <v>2251</v>
      </c>
      <c r="K3" s="908" t="s">
        <v>2301</v>
      </c>
      <c r="L3" s="909"/>
      <c r="M3" s="876" t="s">
        <v>822</v>
      </c>
      <c r="N3" s="915" t="s">
        <v>906</v>
      </c>
      <c r="O3" s="913" t="s">
        <v>931</v>
      </c>
      <c r="P3" s="913" t="s">
        <v>932</v>
      </c>
      <c r="Q3" s="913" t="s">
        <v>2085</v>
      </c>
      <c r="R3" s="913" t="s">
        <v>2086</v>
      </c>
      <c r="S3" s="913" t="s">
        <v>933</v>
      </c>
      <c r="T3" s="913" t="s">
        <v>940</v>
      </c>
      <c r="U3" s="913" t="s">
        <v>941</v>
      </c>
      <c r="V3" s="914" t="s">
        <v>934</v>
      </c>
    </row>
    <row r="4" spans="1:22" s="4" customFormat="1" ht="43.5" customHeight="1" thickBot="1" x14ac:dyDescent="0.3">
      <c r="A4" s="885"/>
      <c r="B4" s="907"/>
      <c r="C4" s="891"/>
      <c r="D4" s="354" t="s">
        <v>971</v>
      </c>
      <c r="E4" s="243" t="s">
        <v>2252</v>
      </c>
      <c r="F4" s="290" t="s">
        <v>2253</v>
      </c>
      <c r="G4" s="290" t="s">
        <v>980</v>
      </c>
      <c r="H4" s="354" t="s">
        <v>947</v>
      </c>
      <c r="I4" s="355" t="s">
        <v>949</v>
      </c>
      <c r="J4" s="891"/>
      <c r="K4" s="243" t="s">
        <v>978</v>
      </c>
      <c r="L4" s="290" t="s">
        <v>980</v>
      </c>
      <c r="M4" s="878"/>
      <c r="N4" s="915"/>
      <c r="O4" s="913"/>
      <c r="P4" s="913"/>
      <c r="Q4" s="913"/>
      <c r="R4" s="913"/>
      <c r="S4" s="913"/>
      <c r="T4" s="913"/>
      <c r="U4" s="913"/>
      <c r="V4" s="914"/>
    </row>
    <row r="5" spans="1:22" s="12" customFormat="1" ht="32.1" customHeight="1" thickTop="1" x14ac:dyDescent="0.25">
      <c r="A5" s="535" t="s">
        <v>640</v>
      </c>
      <c r="B5" s="449" t="s">
        <v>48</v>
      </c>
      <c r="C5" s="449"/>
      <c r="D5" s="449"/>
      <c r="E5" s="406" t="str">
        <f>IF(ISNUMBER(D5)=TRUE,ROUND((5/9)*(D5-32),1),"")</f>
        <v/>
      </c>
      <c r="F5" s="449"/>
      <c r="G5" s="406">
        <f>ROUND(F5*6.9,2-LEN(INT(F5*6.9)))</f>
        <v>0</v>
      </c>
      <c r="H5" s="449"/>
      <c r="I5" s="406">
        <f>ROUND(H5*0.06309,2-LEN(INT(H5*0.06309)))</f>
        <v>0</v>
      </c>
      <c r="J5" s="449"/>
      <c r="K5" s="449"/>
      <c r="L5" s="406">
        <f>ROUND(K5*6.9,2-LEN(INT(K5*6.9)))</f>
        <v>0</v>
      </c>
      <c r="M5" s="489"/>
      <c r="N5" s="496"/>
      <c r="O5" s="456"/>
      <c r="P5" s="456"/>
      <c r="Q5" s="456"/>
      <c r="R5" s="456"/>
      <c r="S5" s="456"/>
      <c r="T5" s="456"/>
      <c r="U5" s="456"/>
      <c r="V5" s="244"/>
    </row>
    <row r="6" spans="1:22" s="12" customFormat="1" ht="32.1" customHeight="1" x14ac:dyDescent="0.25">
      <c r="A6" s="47"/>
      <c r="B6" s="182"/>
      <c r="C6" s="182"/>
      <c r="D6" s="182"/>
      <c r="E6" s="260" t="str">
        <f>IF(ISNUMBER(D6)=TRUE,ROUND((5/9)*(D6-32),1),"")</f>
        <v/>
      </c>
      <c r="F6" s="182"/>
      <c r="G6" s="183">
        <f>ROUND(F6*6.9,2-LEN(INT(F6*6.9)))</f>
        <v>0</v>
      </c>
      <c r="H6" s="182"/>
      <c r="I6" s="183">
        <f>ROUND(H6*0.06309,2-LEN(INT(H6*0.06309)))</f>
        <v>0</v>
      </c>
      <c r="J6" s="182"/>
      <c r="K6" s="182"/>
      <c r="L6" s="183">
        <f>ROUND(K6*6.9,2-LEN(INT(K6*6.9)))</f>
        <v>0</v>
      </c>
      <c r="M6" s="490"/>
      <c r="N6" s="496"/>
      <c r="O6" s="456"/>
      <c r="P6" s="456"/>
      <c r="Q6" s="456"/>
      <c r="R6" s="456"/>
      <c r="S6" s="456"/>
      <c r="T6" s="456"/>
      <c r="U6" s="456"/>
      <c r="V6" s="244"/>
    </row>
    <row r="7" spans="1:22" s="12" customFormat="1" ht="32.1" customHeight="1" x14ac:dyDescent="0.25">
      <c r="A7" s="47"/>
      <c r="B7" s="182"/>
      <c r="C7" s="182"/>
      <c r="D7" s="182"/>
      <c r="E7" s="183" t="str">
        <f>IF(ISNUMBER(D7)=TRUE,ROUND((5/9)*(D7-32),1),"")</f>
        <v/>
      </c>
      <c r="F7" s="182"/>
      <c r="G7" s="183">
        <f>ROUND(F7*6.9,2-LEN(INT(F7*6.9)))</f>
        <v>0</v>
      </c>
      <c r="H7" s="182"/>
      <c r="I7" s="183">
        <f>ROUND(H7*0.06309,2-LEN(INT(H7*0.06309)))</f>
        <v>0</v>
      </c>
      <c r="J7" s="182"/>
      <c r="K7" s="182"/>
      <c r="L7" s="183">
        <f>ROUND(K7*6.9,2-LEN(INT(K7*6.9)))</f>
        <v>0</v>
      </c>
      <c r="M7" s="490"/>
      <c r="N7" s="496"/>
      <c r="O7" s="456"/>
      <c r="P7" s="456"/>
      <c r="Q7" s="456"/>
      <c r="R7" s="456"/>
      <c r="S7" s="456"/>
      <c r="T7" s="456"/>
      <c r="U7" s="456"/>
      <c r="V7" s="244"/>
    </row>
    <row r="8" spans="1:22" s="12" customFormat="1" ht="32.1" customHeight="1" thickBot="1" x14ac:dyDescent="0.3">
      <c r="A8" s="29"/>
      <c r="B8" s="442"/>
      <c r="C8" s="442"/>
      <c r="D8" s="442"/>
      <c r="E8" s="34" t="str">
        <f>IF(ISNUMBER(D8)=TRUE,ROUND((5/9)*(D8-32),1),"")</f>
        <v/>
      </c>
      <c r="F8" s="442"/>
      <c r="G8" s="34">
        <f>ROUND(F8*6.9,2-LEN(INT(F8*6.9)))</f>
        <v>0</v>
      </c>
      <c r="H8" s="442"/>
      <c r="I8" s="34">
        <f>ROUND(H8*0.06309,2-LEN(INT(H8*0.06309)))</f>
        <v>0</v>
      </c>
      <c r="J8" s="442"/>
      <c r="K8" s="442"/>
      <c r="L8" s="402">
        <f>ROUND(K8*6.9,2-LEN(INT(K8*6.9)))</f>
        <v>0</v>
      </c>
      <c r="M8" s="411"/>
      <c r="N8" s="496"/>
      <c r="O8" s="456"/>
      <c r="P8" s="456"/>
      <c r="Q8" s="456"/>
      <c r="R8" s="456"/>
      <c r="S8" s="456"/>
      <c r="T8" s="456"/>
      <c r="U8" s="456"/>
      <c r="V8" s="244"/>
    </row>
    <row r="9" spans="1:22" ht="26.25" customHeight="1" x14ac:dyDescent="0.25"/>
    <row r="10" spans="1:22" ht="26.25" customHeight="1" x14ac:dyDescent="0.25">
      <c r="A10" s="374" t="s">
        <v>825</v>
      </c>
      <c r="B10" s="381"/>
      <c r="C10" s="381"/>
      <c r="D10" s="381"/>
      <c r="E10" s="381"/>
      <c r="F10" s="381"/>
      <c r="G10" s="381"/>
      <c r="H10" s="381"/>
      <c r="I10" s="24"/>
      <c r="J10" s="24"/>
      <c r="K10" s="24"/>
      <c r="L10" s="24"/>
      <c r="M10" s="24"/>
      <c r="N10" s="24"/>
      <c r="O10" s="24"/>
    </row>
    <row r="11" spans="1:22" ht="26.25" customHeight="1" x14ac:dyDescent="0.25">
      <c r="A11" s="858" t="s">
        <v>755</v>
      </c>
      <c r="B11" s="858"/>
      <c r="C11" s="858"/>
      <c r="D11" s="858"/>
      <c r="E11" s="858"/>
      <c r="F11" s="858"/>
      <c r="G11" s="858"/>
      <c r="H11" s="858"/>
      <c r="I11" s="24"/>
      <c r="J11" s="24"/>
      <c r="K11" s="24"/>
      <c r="L11" s="24"/>
      <c r="M11" s="24"/>
      <c r="N11" s="24"/>
      <c r="O11" s="24"/>
    </row>
    <row r="12" spans="1:22" s="1" customFormat="1" ht="15.9" customHeight="1" x14ac:dyDescent="0.3">
      <c r="A12" s="910"/>
      <c r="B12" s="910"/>
      <c r="C12" s="910"/>
      <c r="D12" s="910"/>
      <c r="E12" s="910"/>
      <c r="F12" s="2"/>
      <c r="G12" s="2"/>
      <c r="H12" s="2"/>
      <c r="I12" s="2"/>
      <c r="J12" s="2"/>
      <c r="K12" s="2"/>
      <c r="L12" s="2"/>
      <c r="M12" s="2"/>
      <c r="N12" s="2"/>
    </row>
    <row r="13" spans="1:22" ht="15.6" x14ac:dyDescent="0.25">
      <c r="A13" s="905" t="s">
        <v>2300</v>
      </c>
      <c r="B13" s="905"/>
      <c r="C13" s="905"/>
      <c r="D13" s="905"/>
      <c r="E13" s="905"/>
    </row>
  </sheetData>
  <mergeCells count="23">
    <mergeCell ref="A2:M2"/>
    <mergeCell ref="N2:V2"/>
    <mergeCell ref="A3:A4"/>
    <mergeCell ref="B3:B4"/>
    <mergeCell ref="C3:C4"/>
    <mergeCell ref="D3:E3"/>
    <mergeCell ref="F3:G3"/>
    <mergeCell ref="H3:I3"/>
    <mergeCell ref="J3:J4"/>
    <mergeCell ref="K3:L3"/>
    <mergeCell ref="P3:P4"/>
    <mergeCell ref="Q3:Q4"/>
    <mergeCell ref="R3:R4"/>
    <mergeCell ref="A13:E13"/>
    <mergeCell ref="S3:S4"/>
    <mergeCell ref="T3:T4"/>
    <mergeCell ref="U3:U4"/>
    <mergeCell ref="V3:V4"/>
    <mergeCell ref="A11:H11"/>
    <mergeCell ref="A12:E12"/>
    <mergeCell ref="M3:M4"/>
    <mergeCell ref="N3:N4"/>
    <mergeCell ref="O3:O4"/>
  </mergeCells>
  <printOptions horizontalCentered="1"/>
  <pageMargins left="0.25" right="0.25" top="0.75" bottom="0.75" header="0.3" footer="0.3"/>
  <pageSetup paperSize="3" orientation="landscape" r:id="rId1"/>
  <headerFooter alignWithMargins="0">
    <oddHeader>&amp;C
&amp;A</oddHeader>
    <oddFooter>&amp;L&amp;D     &amp;T&amp;CISSUED
JUNE 2009&amp;R&amp;F&amp;A
Page 10</oddFooter>
  </headerFooter>
  <colBreaks count="1" manualBreakCount="1">
    <brk id="1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41"/>
  <sheetViews>
    <sheetView showGridLines="0" zoomScale="60" zoomScaleNormal="60" zoomScalePageLayoutView="60" workbookViewId="0"/>
  </sheetViews>
  <sheetFormatPr defaultColWidth="9.109375" defaultRowHeight="13.2" x14ac:dyDescent="0.25"/>
  <cols>
    <col min="1" max="1" width="11.33203125" style="2" customWidth="1"/>
    <col min="2" max="2" width="13.6640625" style="2" customWidth="1"/>
    <col min="3" max="3" width="13" style="2" customWidth="1"/>
    <col min="4" max="13" width="8.5546875" style="2" customWidth="1"/>
    <col min="14" max="14" width="43.109375" style="2" customWidth="1"/>
    <col min="15" max="15" width="21.88671875" style="2" bestFit="1" customWidth="1"/>
    <col min="16" max="17" width="12.6640625" style="2" customWidth="1"/>
    <col min="18" max="18" width="18.88671875" style="2" customWidth="1"/>
    <col min="19" max="19" width="17.88671875" style="2" customWidth="1"/>
    <col min="20" max="22" width="20.6640625" style="2" customWidth="1"/>
    <col min="23" max="23" width="8.6640625" style="2" customWidth="1"/>
    <col min="24" max="16384" width="9.109375" style="2"/>
  </cols>
  <sheetData>
    <row r="1" spans="1:23" ht="45.75" customHeight="1" thickBot="1" x14ac:dyDescent="0.3">
      <c r="A1" s="24"/>
      <c r="B1" s="24"/>
      <c r="C1" s="24"/>
      <c r="D1" s="24"/>
      <c r="E1" s="24"/>
      <c r="F1" s="24"/>
      <c r="G1" s="24"/>
      <c r="H1" s="24"/>
      <c r="I1" s="24"/>
      <c r="J1" s="24"/>
      <c r="K1" s="24"/>
      <c r="L1" s="24"/>
      <c r="M1" s="24"/>
      <c r="N1" s="24"/>
    </row>
    <row r="2" spans="1:23" s="3" customFormat="1" ht="25.5" customHeight="1" x14ac:dyDescent="0.25">
      <c r="A2" s="869" t="s">
        <v>898</v>
      </c>
      <c r="B2" s="870"/>
      <c r="C2" s="870"/>
      <c r="D2" s="870"/>
      <c r="E2" s="870"/>
      <c r="F2" s="870"/>
      <c r="G2" s="870"/>
      <c r="H2" s="870"/>
      <c r="I2" s="870"/>
      <c r="J2" s="870"/>
      <c r="K2" s="870"/>
      <c r="L2" s="870"/>
      <c r="M2" s="870"/>
      <c r="N2" s="871"/>
      <c r="O2" s="810" t="s">
        <v>909</v>
      </c>
      <c r="P2" s="810"/>
      <c r="Q2" s="810"/>
      <c r="R2" s="810"/>
      <c r="S2" s="810"/>
      <c r="T2" s="810"/>
      <c r="U2" s="810"/>
      <c r="V2" s="810"/>
      <c r="W2" s="811"/>
    </row>
    <row r="3" spans="1:23" s="4" customFormat="1" ht="25.5" customHeight="1" x14ac:dyDescent="0.25">
      <c r="A3" s="828" t="s">
        <v>911</v>
      </c>
      <c r="B3" s="826" t="s">
        <v>836</v>
      </c>
      <c r="C3" s="826" t="s">
        <v>925</v>
      </c>
      <c r="D3" s="826" t="s">
        <v>1721</v>
      </c>
      <c r="E3" s="826"/>
      <c r="F3" s="826"/>
      <c r="G3" s="826"/>
      <c r="H3" s="826" t="s">
        <v>899</v>
      </c>
      <c r="I3" s="826"/>
      <c r="J3" s="826"/>
      <c r="K3" s="826"/>
      <c r="L3" s="826" t="s">
        <v>1024</v>
      </c>
      <c r="M3" s="826"/>
      <c r="N3" s="832" t="s">
        <v>822</v>
      </c>
      <c r="O3" s="818" t="s">
        <v>906</v>
      </c>
      <c r="P3" s="815" t="s">
        <v>931</v>
      </c>
      <c r="Q3" s="815" t="s">
        <v>932</v>
      </c>
      <c r="R3" s="815" t="s">
        <v>2085</v>
      </c>
      <c r="S3" s="815" t="s">
        <v>2086</v>
      </c>
      <c r="T3" s="815" t="s">
        <v>933</v>
      </c>
      <c r="U3" s="815" t="s">
        <v>940</v>
      </c>
      <c r="V3" s="815" t="s">
        <v>941</v>
      </c>
      <c r="W3" s="812" t="s">
        <v>934</v>
      </c>
    </row>
    <row r="4" spans="1:23" s="4" customFormat="1" ht="25.5" customHeight="1" thickBot="1" x14ac:dyDescent="0.3">
      <c r="A4" s="828"/>
      <c r="B4" s="826"/>
      <c r="C4" s="826"/>
      <c r="D4" s="826" t="s">
        <v>936</v>
      </c>
      <c r="E4" s="826"/>
      <c r="F4" s="826" t="s">
        <v>813</v>
      </c>
      <c r="G4" s="826"/>
      <c r="H4" s="826" t="s">
        <v>975</v>
      </c>
      <c r="I4" s="826"/>
      <c r="J4" s="826" t="s">
        <v>976</v>
      </c>
      <c r="K4" s="826"/>
      <c r="L4" s="826"/>
      <c r="M4" s="826"/>
      <c r="N4" s="832"/>
      <c r="O4" s="902"/>
      <c r="P4" s="904"/>
      <c r="Q4" s="904"/>
      <c r="R4" s="901"/>
      <c r="S4" s="901"/>
      <c r="T4" s="901"/>
      <c r="U4" s="901"/>
      <c r="V4" s="901"/>
      <c r="W4" s="903"/>
    </row>
    <row r="5" spans="1:23" s="4" customFormat="1" ht="25.5" customHeight="1" thickTop="1" thickBot="1" x14ac:dyDescent="0.3">
      <c r="A5" s="829"/>
      <c r="B5" s="827"/>
      <c r="C5" s="827"/>
      <c r="D5" s="243" t="s">
        <v>955</v>
      </c>
      <c r="E5" s="243" t="s">
        <v>949</v>
      </c>
      <c r="F5" s="243" t="s">
        <v>955</v>
      </c>
      <c r="G5" s="243" t="s">
        <v>949</v>
      </c>
      <c r="H5" s="243" t="s">
        <v>943</v>
      </c>
      <c r="I5" s="243" t="s">
        <v>944</v>
      </c>
      <c r="J5" s="243" t="s">
        <v>943</v>
      </c>
      <c r="K5" s="243" t="s">
        <v>944</v>
      </c>
      <c r="L5" s="243" t="s">
        <v>943</v>
      </c>
      <c r="M5" s="243" t="s">
        <v>944</v>
      </c>
      <c r="N5" s="833"/>
      <c r="O5" s="360"/>
      <c r="P5" s="89"/>
      <c r="Q5" s="361"/>
      <c r="R5" s="89"/>
      <c r="S5" s="89"/>
      <c r="T5" s="89"/>
      <c r="U5" s="89"/>
      <c r="V5" s="89"/>
      <c r="W5" s="248"/>
    </row>
    <row r="6" spans="1:23" s="12" customFormat="1" ht="33" customHeight="1" thickTop="1" x14ac:dyDescent="0.25">
      <c r="A6" s="245" t="s">
        <v>641</v>
      </c>
      <c r="B6" s="246" t="s">
        <v>1150</v>
      </c>
      <c r="C6" s="246" t="s">
        <v>1117</v>
      </c>
      <c r="D6" s="259">
        <v>2800</v>
      </c>
      <c r="E6" s="260">
        <f>ROUND(D6*0.472,2-LEN(INT(D6*0.472)))</f>
        <v>1300</v>
      </c>
      <c r="F6" s="259">
        <v>4000</v>
      </c>
      <c r="G6" s="260">
        <f>ROUND(F6*0.472,2-LEN(INT(F6*0.472)))</f>
        <v>1900</v>
      </c>
      <c r="H6" s="259">
        <v>48</v>
      </c>
      <c r="I6" s="260">
        <f>ROUND(H6*25,2-LEN(INT(H6*25)))</f>
        <v>1200</v>
      </c>
      <c r="J6" s="259">
        <v>24</v>
      </c>
      <c r="K6" s="260">
        <f>ROUND(J6*25,2-LEN(INT(J6*25)))</f>
        <v>600</v>
      </c>
      <c r="L6" s="259">
        <v>0.1</v>
      </c>
      <c r="M6" s="260">
        <f>ROUND(L6*25,2-LEN(INT(L6*25)))</f>
        <v>2.5</v>
      </c>
      <c r="N6" s="247" t="s">
        <v>393</v>
      </c>
      <c r="O6" s="360"/>
      <c r="P6" s="89"/>
      <c r="Q6" s="361"/>
      <c r="R6" s="89"/>
      <c r="S6" s="89"/>
      <c r="T6" s="89"/>
      <c r="U6" s="89"/>
      <c r="V6" s="89"/>
      <c r="W6" s="248"/>
    </row>
    <row r="7" spans="1:23" s="12" customFormat="1" ht="33" customHeight="1" x14ac:dyDescent="0.25">
      <c r="A7" s="47" t="s">
        <v>642</v>
      </c>
      <c r="B7" s="182" t="s">
        <v>1150</v>
      </c>
      <c r="C7" s="182" t="s">
        <v>1117</v>
      </c>
      <c r="D7" s="165">
        <v>12000</v>
      </c>
      <c r="E7" s="183">
        <f>ROUND(D7*0.472,2-LEN(INT(D7*0.472)))</f>
        <v>5700</v>
      </c>
      <c r="F7" s="165">
        <v>20000</v>
      </c>
      <c r="G7" s="183">
        <f>ROUND(F7*0.472,2-LEN(INT(F7*0.472)))</f>
        <v>9400</v>
      </c>
      <c r="H7" s="165">
        <v>60</v>
      </c>
      <c r="I7" s="183">
        <f>ROUND(H7*25,2-LEN(INT(H7*25)))</f>
        <v>1500</v>
      </c>
      <c r="J7" s="165">
        <v>40</v>
      </c>
      <c r="K7" s="183">
        <f>ROUND(J7*25,2-LEN(INT(J7*25)))</f>
        <v>1000</v>
      </c>
      <c r="L7" s="165">
        <v>0.12</v>
      </c>
      <c r="M7" s="183">
        <f>ROUND(L7*25,2-LEN(INT(L7*25)))</f>
        <v>3</v>
      </c>
      <c r="N7" s="46" t="s">
        <v>1744</v>
      </c>
      <c r="O7" s="360"/>
      <c r="P7" s="89"/>
      <c r="Q7" s="361"/>
      <c r="R7" s="89"/>
      <c r="S7" s="89"/>
      <c r="T7" s="89"/>
      <c r="U7" s="89"/>
      <c r="V7" s="89"/>
      <c r="W7" s="248"/>
    </row>
    <row r="8" spans="1:23" s="12" customFormat="1" ht="33" customHeight="1" x14ac:dyDescent="0.25">
      <c r="A8" s="47"/>
      <c r="B8" s="182"/>
      <c r="C8" s="182"/>
      <c r="D8" s="165"/>
      <c r="E8" s="183">
        <f t="shared" ref="E8:E15" si="0">ROUND(D8*0.472,2-LEN(INT(D8*0.472)))</f>
        <v>0</v>
      </c>
      <c r="F8" s="165"/>
      <c r="G8" s="183">
        <f t="shared" ref="G8:G15" si="1">ROUND(F8*0.472,2-LEN(INT(F8*0.472)))</f>
        <v>0</v>
      </c>
      <c r="H8" s="165"/>
      <c r="I8" s="183">
        <f t="shared" ref="I8:I15" si="2">ROUND(H8*25,2-LEN(INT(H8*25)))</f>
        <v>0</v>
      </c>
      <c r="J8" s="165"/>
      <c r="K8" s="183">
        <f t="shared" ref="K8:K15" si="3">ROUND(J8*25,2-LEN(INT(J8*25)))</f>
        <v>0</v>
      </c>
      <c r="L8" s="165"/>
      <c r="M8" s="183">
        <f t="shared" ref="M8:M15" si="4">ROUND(L8*25,2-LEN(INT(L8*25)))</f>
        <v>0</v>
      </c>
      <c r="N8" s="46"/>
      <c r="O8" s="362"/>
      <c r="P8" s="48"/>
      <c r="Q8" s="363"/>
      <c r="R8" s="48"/>
      <c r="S8" s="48"/>
      <c r="T8" s="48"/>
      <c r="U8" s="48"/>
      <c r="V8" s="48"/>
      <c r="W8" s="114"/>
    </row>
    <row r="9" spans="1:23" s="12" customFormat="1" ht="33" customHeight="1" x14ac:dyDescent="0.25">
      <c r="A9" s="47"/>
      <c r="B9" s="182"/>
      <c r="C9" s="182"/>
      <c r="D9" s="165"/>
      <c r="E9" s="183">
        <f t="shared" si="0"/>
        <v>0</v>
      </c>
      <c r="F9" s="165"/>
      <c r="G9" s="183">
        <f t="shared" si="1"/>
        <v>0</v>
      </c>
      <c r="H9" s="165"/>
      <c r="I9" s="183">
        <f t="shared" si="2"/>
        <v>0</v>
      </c>
      <c r="J9" s="165"/>
      <c r="K9" s="183">
        <f t="shared" si="3"/>
        <v>0</v>
      </c>
      <c r="L9" s="165"/>
      <c r="M9" s="183">
        <f t="shared" si="4"/>
        <v>0</v>
      </c>
      <c r="N9" s="46"/>
      <c r="O9" s="362"/>
      <c r="P9" s="48"/>
      <c r="Q9" s="363"/>
      <c r="R9" s="48"/>
      <c r="S9" s="48"/>
      <c r="T9" s="48"/>
      <c r="U9" s="48"/>
      <c r="V9" s="48"/>
      <c r="W9" s="114"/>
    </row>
    <row r="10" spans="1:23" s="12" customFormat="1" ht="33" customHeight="1" x14ac:dyDescent="0.25">
      <c r="A10" s="47"/>
      <c r="B10" s="182"/>
      <c r="C10" s="182"/>
      <c r="D10" s="165"/>
      <c r="E10" s="183">
        <f t="shared" si="0"/>
        <v>0</v>
      </c>
      <c r="F10" s="165"/>
      <c r="G10" s="183">
        <f t="shared" si="1"/>
        <v>0</v>
      </c>
      <c r="H10" s="165"/>
      <c r="I10" s="183">
        <f t="shared" si="2"/>
        <v>0</v>
      </c>
      <c r="J10" s="165"/>
      <c r="K10" s="183">
        <f t="shared" si="3"/>
        <v>0</v>
      </c>
      <c r="L10" s="165"/>
      <c r="M10" s="183">
        <f t="shared" si="4"/>
        <v>0</v>
      </c>
      <c r="N10" s="46"/>
      <c r="O10" s="362"/>
      <c r="P10" s="48"/>
      <c r="Q10" s="363"/>
      <c r="R10" s="48"/>
      <c r="S10" s="48"/>
      <c r="T10" s="48"/>
      <c r="U10" s="48"/>
      <c r="V10" s="48"/>
      <c r="W10" s="114"/>
    </row>
    <row r="11" spans="1:23" s="12" customFormat="1" ht="33" customHeight="1" x14ac:dyDescent="0.25">
      <c r="A11" s="47"/>
      <c r="B11" s="182"/>
      <c r="C11" s="182"/>
      <c r="D11" s="165"/>
      <c r="E11" s="183">
        <f t="shared" si="0"/>
        <v>0</v>
      </c>
      <c r="F11" s="165"/>
      <c r="G11" s="183">
        <f t="shared" si="1"/>
        <v>0</v>
      </c>
      <c r="H11" s="165"/>
      <c r="I11" s="183">
        <f t="shared" si="2"/>
        <v>0</v>
      </c>
      <c r="J11" s="165"/>
      <c r="K11" s="183">
        <f t="shared" si="3"/>
        <v>0</v>
      </c>
      <c r="L11" s="165"/>
      <c r="M11" s="183">
        <f t="shared" si="4"/>
        <v>0</v>
      </c>
      <c r="N11" s="46"/>
      <c r="O11" s="362"/>
      <c r="P11" s="48"/>
      <c r="Q11" s="48"/>
      <c r="R11" s="48"/>
      <c r="S11" s="48"/>
      <c r="T11" s="48"/>
      <c r="U11" s="48"/>
      <c r="V11" s="48"/>
      <c r="W11" s="49"/>
    </row>
    <row r="12" spans="1:23" s="12" customFormat="1" ht="33" customHeight="1" x14ac:dyDescent="0.25">
      <c r="A12" s="47"/>
      <c r="B12" s="182"/>
      <c r="C12" s="182"/>
      <c r="D12" s="165"/>
      <c r="E12" s="183">
        <f t="shared" si="0"/>
        <v>0</v>
      </c>
      <c r="F12" s="165"/>
      <c r="G12" s="183">
        <f t="shared" si="1"/>
        <v>0</v>
      </c>
      <c r="H12" s="165"/>
      <c r="I12" s="183">
        <f t="shared" si="2"/>
        <v>0</v>
      </c>
      <c r="J12" s="165"/>
      <c r="K12" s="183">
        <f t="shared" si="3"/>
        <v>0</v>
      </c>
      <c r="L12" s="165"/>
      <c r="M12" s="183">
        <f t="shared" si="4"/>
        <v>0</v>
      </c>
      <c r="N12" s="46"/>
      <c r="O12" s="362"/>
      <c r="P12" s="48"/>
      <c r="Q12" s="48"/>
      <c r="R12" s="48"/>
      <c r="S12" s="48"/>
      <c r="T12" s="48"/>
      <c r="U12" s="48"/>
      <c r="V12" s="48"/>
      <c r="W12" s="49"/>
    </row>
    <row r="13" spans="1:23" s="12" customFormat="1" ht="33" customHeight="1" x14ac:dyDescent="0.25">
      <c r="A13" s="47"/>
      <c r="B13" s="182"/>
      <c r="C13" s="182"/>
      <c r="D13" s="165"/>
      <c r="E13" s="183">
        <f t="shared" si="0"/>
        <v>0</v>
      </c>
      <c r="F13" s="165"/>
      <c r="G13" s="183">
        <f t="shared" si="1"/>
        <v>0</v>
      </c>
      <c r="H13" s="165"/>
      <c r="I13" s="183">
        <f t="shared" si="2"/>
        <v>0</v>
      </c>
      <c r="J13" s="165"/>
      <c r="K13" s="183">
        <f t="shared" si="3"/>
        <v>0</v>
      </c>
      <c r="L13" s="165"/>
      <c r="M13" s="183">
        <f t="shared" si="4"/>
        <v>0</v>
      </c>
      <c r="N13" s="46"/>
      <c r="O13" s="364"/>
      <c r="P13" s="48"/>
      <c r="Q13" s="48"/>
      <c r="R13" s="48"/>
      <c r="S13" s="48"/>
      <c r="T13" s="48"/>
      <c r="U13" s="48"/>
      <c r="V13" s="48"/>
      <c r="W13" s="49"/>
    </row>
    <row r="14" spans="1:23" s="12" customFormat="1" ht="33" customHeight="1" x14ac:dyDescent="0.25">
      <c r="A14" s="47"/>
      <c r="B14" s="182"/>
      <c r="C14" s="182"/>
      <c r="D14" s="165"/>
      <c r="E14" s="183">
        <f t="shared" si="0"/>
        <v>0</v>
      </c>
      <c r="F14" s="165"/>
      <c r="G14" s="183">
        <f t="shared" si="1"/>
        <v>0</v>
      </c>
      <c r="H14" s="165"/>
      <c r="I14" s="183">
        <f t="shared" si="2"/>
        <v>0</v>
      </c>
      <c r="J14" s="165"/>
      <c r="K14" s="183">
        <f t="shared" si="3"/>
        <v>0</v>
      </c>
      <c r="L14" s="165"/>
      <c r="M14" s="183">
        <f t="shared" si="4"/>
        <v>0</v>
      </c>
      <c r="N14" s="46"/>
      <c r="O14" s="362"/>
      <c r="P14" s="48"/>
      <c r="Q14" s="363"/>
      <c r="R14" s="48"/>
      <c r="S14" s="48"/>
      <c r="T14" s="48"/>
      <c r="U14" s="48"/>
      <c r="V14" s="48"/>
      <c r="W14" s="114"/>
    </row>
    <row r="15" spans="1:23" s="12" customFormat="1" ht="33" customHeight="1" thickBot="1" x14ac:dyDescent="0.3">
      <c r="A15" s="17"/>
      <c r="B15" s="178"/>
      <c r="C15" s="178"/>
      <c r="D15" s="178"/>
      <c r="E15" s="34">
        <f t="shared" si="0"/>
        <v>0</v>
      </c>
      <c r="F15" s="178"/>
      <c r="G15" s="34">
        <f t="shared" si="1"/>
        <v>0</v>
      </c>
      <c r="H15" s="178"/>
      <c r="I15" s="34">
        <f t="shared" si="2"/>
        <v>0</v>
      </c>
      <c r="J15" s="178"/>
      <c r="K15" s="34">
        <f t="shared" si="3"/>
        <v>0</v>
      </c>
      <c r="L15" s="178"/>
      <c r="M15" s="34">
        <f t="shared" si="4"/>
        <v>0</v>
      </c>
      <c r="N15" s="179"/>
      <c r="O15" s="365"/>
      <c r="P15" s="44"/>
      <c r="Q15" s="366"/>
      <c r="R15" s="44"/>
      <c r="S15" s="44"/>
      <c r="T15" s="44"/>
      <c r="U15" s="44"/>
      <c r="V15" s="44"/>
      <c r="W15" s="115"/>
    </row>
    <row r="16" spans="1:23" s="13" customFormat="1" ht="25.5" customHeight="1" x14ac:dyDescent="0.25">
      <c r="A16" s="93"/>
      <c r="B16" s="93"/>
      <c r="C16" s="93"/>
      <c r="D16" s="93"/>
      <c r="E16" s="93"/>
      <c r="F16" s="93"/>
      <c r="G16" s="93"/>
      <c r="H16" s="93"/>
      <c r="I16" s="93"/>
      <c r="J16" s="93"/>
      <c r="K16" s="93"/>
      <c r="L16" s="93"/>
      <c r="M16" s="93"/>
      <c r="N16" s="93"/>
      <c r="O16" s="12"/>
      <c r="P16" s="12"/>
      <c r="Q16" s="12"/>
      <c r="R16" s="12"/>
      <c r="S16" s="12"/>
      <c r="T16" s="12"/>
      <c r="U16" s="12"/>
      <c r="V16" s="12"/>
    </row>
    <row r="17" spans="1:15" ht="25.5" customHeight="1" x14ac:dyDescent="0.25">
      <c r="A17" s="374" t="s">
        <v>825</v>
      </c>
      <c r="B17" s="381"/>
      <c r="C17" s="381"/>
      <c r="D17" s="381"/>
      <c r="E17" s="381"/>
      <c r="F17" s="381"/>
      <c r="G17" s="381"/>
      <c r="H17" s="381"/>
      <c r="I17" s="24"/>
      <c r="J17" s="24"/>
      <c r="K17" s="24"/>
      <c r="L17" s="24"/>
      <c r="M17" s="24"/>
      <c r="N17" s="24"/>
      <c r="O17" s="24"/>
    </row>
    <row r="18" spans="1:15" ht="25.5" customHeight="1" x14ac:dyDescent="0.25">
      <c r="A18" s="556" t="s">
        <v>643</v>
      </c>
      <c r="B18" s="381"/>
      <c r="C18" s="381"/>
      <c r="D18" s="381"/>
      <c r="E18" s="381"/>
      <c r="F18" s="381"/>
      <c r="G18" s="381"/>
      <c r="H18" s="381"/>
      <c r="I18" s="24"/>
      <c r="J18" s="24"/>
      <c r="K18" s="24"/>
      <c r="L18" s="24"/>
      <c r="M18" s="24"/>
      <c r="N18" s="24"/>
      <c r="O18" s="24"/>
    </row>
    <row r="19" spans="1:15" ht="25.5" customHeight="1" x14ac:dyDescent="0.25">
      <c r="A19" s="858" t="s">
        <v>769</v>
      </c>
      <c r="B19" s="858"/>
      <c r="C19" s="858"/>
      <c r="D19" s="858"/>
      <c r="E19" s="858"/>
      <c r="F19" s="858"/>
      <c r="G19" s="858"/>
      <c r="H19" s="858"/>
      <c r="I19" s="24"/>
      <c r="J19" s="24"/>
      <c r="K19" s="24"/>
      <c r="L19" s="24"/>
      <c r="M19" s="24"/>
      <c r="N19" s="24"/>
      <c r="O19" s="24"/>
    </row>
    <row r="20" spans="1:15" x14ac:dyDescent="0.25">
      <c r="A20" s="24"/>
      <c r="B20" s="24"/>
      <c r="C20" s="24"/>
      <c r="D20" s="24"/>
      <c r="E20" s="24"/>
      <c r="F20" s="24"/>
      <c r="G20" s="24"/>
      <c r="H20" s="24"/>
      <c r="I20" s="24"/>
      <c r="J20" s="24"/>
      <c r="K20" s="24"/>
      <c r="L20" s="24"/>
      <c r="M20" s="24"/>
      <c r="N20" s="24"/>
    </row>
    <row r="21" spans="1:15" x14ac:dyDescent="0.25">
      <c r="A21" s="24"/>
      <c r="B21" s="24"/>
      <c r="C21" s="24"/>
      <c r="D21" s="24"/>
      <c r="E21" s="24"/>
      <c r="F21" s="24"/>
      <c r="G21" s="24"/>
      <c r="H21" s="24"/>
      <c r="I21" s="24"/>
      <c r="J21" s="24"/>
      <c r="K21" s="24"/>
      <c r="L21" s="24"/>
      <c r="M21" s="24"/>
      <c r="N21" s="24"/>
    </row>
    <row r="22" spans="1:15" x14ac:dyDescent="0.25">
      <c r="A22" s="24"/>
      <c r="B22" s="24"/>
      <c r="C22" s="24"/>
      <c r="D22" s="24"/>
      <c r="E22" s="24"/>
      <c r="F22" s="24"/>
      <c r="G22" s="24"/>
      <c r="H22" s="24"/>
      <c r="I22" s="24"/>
      <c r="J22" s="24"/>
      <c r="K22" s="24"/>
      <c r="L22" s="24"/>
      <c r="M22" s="24"/>
      <c r="N22" s="24"/>
    </row>
    <row r="23" spans="1:15" x14ac:dyDescent="0.25">
      <c r="A23" s="24"/>
      <c r="B23" s="24"/>
      <c r="C23" s="24"/>
      <c r="D23" s="24"/>
      <c r="E23" s="24"/>
      <c r="F23" s="24"/>
      <c r="G23" s="24"/>
      <c r="H23" s="24"/>
      <c r="I23" s="24"/>
      <c r="J23" s="24"/>
      <c r="K23" s="24"/>
      <c r="L23" s="24"/>
      <c r="M23" s="24"/>
      <c r="N23" s="24"/>
    </row>
    <row r="24" spans="1:15" x14ac:dyDescent="0.25">
      <c r="A24" s="24"/>
      <c r="B24" s="24"/>
      <c r="C24" s="24"/>
      <c r="D24" s="24"/>
      <c r="E24" s="24"/>
      <c r="F24" s="24"/>
      <c r="G24" s="24"/>
      <c r="H24" s="24"/>
      <c r="I24" s="24"/>
      <c r="J24" s="24"/>
      <c r="K24" s="24"/>
      <c r="L24" s="24"/>
      <c r="M24" s="24"/>
      <c r="N24" s="24"/>
    </row>
    <row r="25" spans="1:15" x14ac:dyDescent="0.25">
      <c r="A25" s="24"/>
      <c r="B25" s="24"/>
      <c r="C25" s="24"/>
      <c r="D25" s="24"/>
      <c r="E25" s="24"/>
      <c r="F25" s="24"/>
      <c r="G25" s="24"/>
      <c r="H25" s="24"/>
      <c r="I25" s="24"/>
      <c r="J25" s="24"/>
      <c r="K25" s="24"/>
      <c r="L25" s="24"/>
      <c r="M25" s="24"/>
      <c r="N25" s="24"/>
    </row>
    <row r="26" spans="1:15" x14ac:dyDescent="0.25">
      <c r="A26" s="24"/>
      <c r="B26" s="24"/>
      <c r="C26" s="24"/>
      <c r="D26" s="24"/>
      <c r="E26" s="24"/>
      <c r="F26" s="24"/>
      <c r="G26" s="24"/>
      <c r="H26" s="24"/>
      <c r="I26" s="24"/>
      <c r="J26" s="24"/>
      <c r="K26" s="24"/>
      <c r="L26" s="24"/>
      <c r="M26" s="24"/>
      <c r="N26" s="24"/>
    </row>
    <row r="27" spans="1:15" x14ac:dyDescent="0.25">
      <c r="A27" s="24"/>
      <c r="B27" s="24"/>
      <c r="C27" s="24"/>
      <c r="D27" s="24"/>
      <c r="E27" s="24"/>
      <c r="F27" s="24"/>
      <c r="G27" s="24"/>
      <c r="H27" s="24"/>
      <c r="I27" s="24"/>
      <c r="J27" s="24"/>
      <c r="K27" s="24"/>
      <c r="L27" s="24"/>
      <c r="M27" s="24"/>
      <c r="N27" s="24"/>
    </row>
    <row r="28" spans="1:15" x14ac:dyDescent="0.25">
      <c r="A28" s="24"/>
      <c r="B28" s="24"/>
      <c r="C28" s="24"/>
      <c r="D28" s="24"/>
      <c r="E28" s="24"/>
      <c r="F28" s="24"/>
      <c r="G28" s="24"/>
      <c r="H28" s="24"/>
      <c r="I28" s="24"/>
      <c r="J28" s="24"/>
      <c r="K28" s="24"/>
      <c r="L28" s="24"/>
      <c r="M28" s="24"/>
      <c r="N28" s="24"/>
    </row>
    <row r="29" spans="1:15" x14ac:dyDescent="0.25">
      <c r="A29" s="24"/>
      <c r="B29" s="24"/>
      <c r="C29" s="24"/>
      <c r="D29" s="24"/>
      <c r="E29" s="24"/>
      <c r="F29" s="24"/>
      <c r="G29" s="24"/>
      <c r="H29" s="24"/>
      <c r="I29" s="24"/>
      <c r="J29" s="24"/>
      <c r="K29" s="24"/>
      <c r="L29" s="24"/>
      <c r="M29" s="24"/>
      <c r="N29" s="24"/>
    </row>
    <row r="30" spans="1:15" x14ac:dyDescent="0.25">
      <c r="A30" s="24"/>
      <c r="B30" s="24"/>
      <c r="C30" s="24"/>
      <c r="D30" s="24"/>
      <c r="E30" s="24"/>
      <c r="F30" s="24"/>
      <c r="G30" s="24"/>
      <c r="H30" s="24"/>
      <c r="I30" s="24"/>
      <c r="J30" s="24"/>
      <c r="K30" s="24"/>
      <c r="L30" s="24"/>
      <c r="M30" s="24"/>
      <c r="N30" s="24"/>
    </row>
    <row r="31" spans="1:15" x14ac:dyDescent="0.25">
      <c r="A31" s="24"/>
      <c r="B31" s="24"/>
      <c r="C31" s="24"/>
      <c r="D31" s="24"/>
      <c r="E31" s="24"/>
      <c r="F31" s="24"/>
      <c r="G31" s="24"/>
      <c r="H31" s="24"/>
      <c r="I31" s="24"/>
      <c r="J31" s="24"/>
      <c r="K31" s="24"/>
      <c r="L31" s="24"/>
      <c r="M31" s="24"/>
      <c r="N31" s="24"/>
    </row>
    <row r="32" spans="1:15" x14ac:dyDescent="0.25">
      <c r="A32" s="24"/>
      <c r="B32" s="24"/>
      <c r="C32" s="24"/>
      <c r="D32" s="24"/>
      <c r="E32" s="24"/>
      <c r="F32" s="24"/>
      <c r="G32" s="24"/>
      <c r="H32" s="24"/>
      <c r="I32" s="24"/>
      <c r="J32" s="24"/>
      <c r="K32" s="24"/>
      <c r="L32" s="24"/>
      <c r="M32" s="24"/>
      <c r="N32" s="24"/>
    </row>
    <row r="33" spans="1:14" x14ac:dyDescent="0.25">
      <c r="A33" s="24"/>
      <c r="B33" s="24"/>
      <c r="C33" s="24"/>
      <c r="D33" s="24"/>
      <c r="E33" s="24"/>
      <c r="F33" s="24"/>
      <c r="G33" s="24"/>
      <c r="H33" s="24"/>
      <c r="I33" s="24"/>
      <c r="J33" s="24"/>
      <c r="K33" s="24"/>
      <c r="L33" s="24"/>
      <c r="M33" s="24"/>
      <c r="N33" s="24"/>
    </row>
    <row r="34" spans="1:14" x14ac:dyDescent="0.25">
      <c r="A34" s="24"/>
      <c r="B34" s="24"/>
      <c r="C34" s="24"/>
      <c r="D34" s="24"/>
      <c r="E34" s="24"/>
      <c r="F34" s="24"/>
      <c r="G34" s="24"/>
      <c r="H34" s="24"/>
      <c r="I34" s="24"/>
      <c r="J34" s="24"/>
      <c r="K34" s="24"/>
      <c r="L34" s="24"/>
      <c r="M34" s="24"/>
      <c r="N34" s="24"/>
    </row>
    <row r="35" spans="1:14" x14ac:dyDescent="0.25">
      <c r="A35" s="24"/>
      <c r="B35" s="24"/>
      <c r="C35" s="24"/>
      <c r="D35" s="24"/>
      <c r="E35" s="24"/>
      <c r="F35" s="24"/>
      <c r="G35" s="24"/>
      <c r="H35" s="24"/>
      <c r="I35" s="24"/>
      <c r="J35" s="24"/>
      <c r="K35" s="24"/>
      <c r="L35" s="24"/>
      <c r="M35" s="24"/>
      <c r="N35" s="24"/>
    </row>
    <row r="36" spans="1:14" x14ac:dyDescent="0.25">
      <c r="A36" s="24"/>
      <c r="B36" s="24"/>
      <c r="C36" s="24"/>
      <c r="D36" s="24"/>
      <c r="E36" s="24"/>
      <c r="F36" s="24"/>
      <c r="G36" s="24"/>
      <c r="H36" s="24"/>
      <c r="I36" s="24"/>
      <c r="J36" s="24"/>
      <c r="K36" s="24"/>
      <c r="L36" s="24"/>
      <c r="M36" s="24"/>
      <c r="N36" s="24"/>
    </row>
    <row r="37" spans="1:14" x14ac:dyDescent="0.25">
      <c r="A37" s="24"/>
      <c r="B37" s="24"/>
      <c r="C37" s="24"/>
      <c r="D37" s="24"/>
      <c r="E37" s="24"/>
      <c r="F37" s="24"/>
      <c r="G37" s="24"/>
      <c r="H37" s="24"/>
      <c r="I37" s="24"/>
      <c r="J37" s="24"/>
      <c r="K37" s="24"/>
      <c r="L37" s="24"/>
      <c r="M37" s="24"/>
      <c r="N37" s="24"/>
    </row>
    <row r="38" spans="1:14" x14ac:dyDescent="0.25">
      <c r="A38" s="24"/>
      <c r="B38" s="24"/>
      <c r="C38" s="24"/>
      <c r="D38" s="24"/>
      <c r="E38" s="24"/>
      <c r="F38" s="24"/>
      <c r="G38" s="24"/>
      <c r="H38" s="24"/>
      <c r="I38" s="24"/>
      <c r="J38" s="24"/>
      <c r="K38" s="24"/>
      <c r="L38" s="24"/>
      <c r="M38" s="24"/>
      <c r="N38" s="24"/>
    </row>
    <row r="39" spans="1:14" x14ac:dyDescent="0.25">
      <c r="A39" s="24"/>
      <c r="B39" s="24"/>
      <c r="C39" s="24"/>
      <c r="D39" s="24"/>
      <c r="E39" s="24"/>
      <c r="F39" s="24"/>
      <c r="G39" s="24"/>
      <c r="H39" s="24"/>
      <c r="I39" s="24"/>
      <c r="J39" s="24"/>
      <c r="K39" s="24"/>
      <c r="L39" s="24"/>
      <c r="M39" s="24"/>
      <c r="N39" s="24"/>
    </row>
    <row r="40" spans="1:14" x14ac:dyDescent="0.25">
      <c r="A40" s="24"/>
      <c r="B40" s="24"/>
      <c r="C40" s="24"/>
      <c r="D40" s="24"/>
      <c r="E40" s="24"/>
      <c r="F40" s="24"/>
      <c r="G40" s="24"/>
      <c r="H40" s="24"/>
      <c r="I40" s="24"/>
      <c r="J40" s="24"/>
      <c r="K40" s="24"/>
      <c r="L40" s="24"/>
      <c r="M40" s="24"/>
      <c r="N40" s="24"/>
    </row>
    <row r="41" spans="1:14" x14ac:dyDescent="0.25">
      <c r="A41" s="24"/>
      <c r="B41" s="24"/>
      <c r="C41" s="24"/>
      <c r="D41" s="24"/>
      <c r="E41" s="24"/>
      <c r="F41" s="24"/>
      <c r="G41" s="24"/>
      <c r="H41" s="24"/>
      <c r="I41" s="24"/>
      <c r="J41" s="24"/>
      <c r="K41" s="24"/>
      <c r="L41" s="24"/>
      <c r="M41" s="24"/>
      <c r="N41" s="24"/>
    </row>
  </sheetData>
  <mergeCells count="23">
    <mergeCell ref="A19:H19"/>
    <mergeCell ref="L3:M4"/>
    <mergeCell ref="A2:N2"/>
    <mergeCell ref="C3:C5"/>
    <mergeCell ref="O2:W2"/>
    <mergeCell ref="O3:O4"/>
    <mergeCell ref="P3:P4"/>
    <mergeCell ref="Q3:Q4"/>
    <mergeCell ref="R3:R4"/>
    <mergeCell ref="S3:S4"/>
    <mergeCell ref="W3:W4"/>
    <mergeCell ref="A3:A5"/>
    <mergeCell ref="N3:N5"/>
    <mergeCell ref="T3:T4"/>
    <mergeCell ref="U3:U4"/>
    <mergeCell ref="V3:V4"/>
    <mergeCell ref="B3:B5"/>
    <mergeCell ref="H4:I4"/>
    <mergeCell ref="H3:K3"/>
    <mergeCell ref="J4:K4"/>
    <mergeCell ref="D4:E4"/>
    <mergeCell ref="F4:G4"/>
    <mergeCell ref="D3:G3"/>
  </mergeCells>
  <phoneticPr fontId="0" type="noConversion"/>
  <printOptions horizontalCentered="1"/>
  <pageMargins left="0" right="0" top="1" bottom="0.75" header="0.3" footer="0.3"/>
  <pageSetup paperSize="3" orientation="landscape" r:id="rId1"/>
  <headerFooter alignWithMargins="0">
    <oddHeader>&amp;C&amp;16
&amp;A</oddHeader>
    <oddFooter>&amp;C&amp;14ISSUED
JUNE 2009&amp;R&amp;12&amp;F &amp;A
Page 11</oddFooter>
  </headerFooter>
  <colBreaks count="1" manualBreakCount="1">
    <brk id="1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39"/>
  <sheetViews>
    <sheetView showGridLines="0" zoomScale="60" zoomScaleNormal="60" zoomScalePageLayoutView="60" workbookViewId="0"/>
  </sheetViews>
  <sheetFormatPr defaultColWidth="6.44140625" defaultRowHeight="13.2" x14ac:dyDescent="0.25"/>
  <cols>
    <col min="1" max="1" width="11.109375" style="2" customWidth="1"/>
    <col min="2" max="2" width="13.5546875" style="2" customWidth="1"/>
    <col min="3" max="3" width="11.6640625" style="2" customWidth="1"/>
    <col min="4" max="4" width="12.6640625" style="2" customWidth="1"/>
    <col min="5" max="5" width="8.6640625" style="2" customWidth="1"/>
    <col min="6" max="6" width="11.33203125" style="2" customWidth="1"/>
    <col min="7" max="8" width="8.6640625" style="2" customWidth="1"/>
    <col min="9" max="9" width="41.6640625" style="2" customWidth="1"/>
    <col min="10" max="10" width="21.5546875" style="2" bestFit="1" customWidth="1"/>
    <col min="11" max="11" width="20.6640625" style="2" customWidth="1"/>
    <col min="12" max="12" width="12.6640625" style="2" customWidth="1"/>
    <col min="13" max="13" width="16.44140625" style="2" customWidth="1"/>
    <col min="14" max="14" width="17" style="2" customWidth="1"/>
    <col min="15" max="17" width="20.6640625" style="2" customWidth="1"/>
    <col min="18" max="18" width="8.6640625" style="2" customWidth="1"/>
    <col min="19" max="16384" width="6.44140625" style="2"/>
  </cols>
  <sheetData>
    <row r="1" spans="1:18" ht="39" customHeight="1" thickBot="1" x14ac:dyDescent="0.3">
      <c r="A1" s="24"/>
      <c r="B1" s="24"/>
      <c r="C1" s="24"/>
      <c r="D1" s="24"/>
      <c r="E1" s="24"/>
      <c r="F1" s="24"/>
      <c r="G1" s="24"/>
      <c r="H1" s="24"/>
      <c r="I1" s="24"/>
    </row>
    <row r="2" spans="1:18" s="3" customFormat="1" ht="22.5" customHeight="1" x14ac:dyDescent="0.25">
      <c r="A2" s="869" t="s">
        <v>901</v>
      </c>
      <c r="B2" s="870"/>
      <c r="C2" s="870"/>
      <c r="D2" s="870"/>
      <c r="E2" s="870"/>
      <c r="F2" s="870"/>
      <c r="G2" s="870"/>
      <c r="H2" s="870"/>
      <c r="I2" s="871"/>
      <c r="J2" s="851" t="s">
        <v>909</v>
      </c>
      <c r="K2" s="851"/>
      <c r="L2" s="851"/>
      <c r="M2" s="851"/>
      <c r="N2" s="851"/>
      <c r="O2" s="851"/>
      <c r="P2" s="851"/>
      <c r="Q2" s="851"/>
      <c r="R2" s="852"/>
    </row>
    <row r="3" spans="1:18" s="4" customFormat="1" ht="22.5" customHeight="1" x14ac:dyDescent="0.25">
      <c r="A3" s="828" t="s">
        <v>911</v>
      </c>
      <c r="B3" s="826" t="s">
        <v>836</v>
      </c>
      <c r="C3" s="826" t="s">
        <v>900</v>
      </c>
      <c r="D3" s="826" t="s">
        <v>925</v>
      </c>
      <c r="E3" s="826" t="s">
        <v>899</v>
      </c>
      <c r="F3" s="826"/>
      <c r="G3" s="826" t="s">
        <v>1334</v>
      </c>
      <c r="H3" s="826"/>
      <c r="I3" s="832" t="s">
        <v>822</v>
      </c>
      <c r="J3" s="818" t="s">
        <v>906</v>
      </c>
      <c r="K3" s="815" t="s">
        <v>931</v>
      </c>
      <c r="L3" s="815" t="s">
        <v>932</v>
      </c>
      <c r="M3" s="815" t="s">
        <v>2085</v>
      </c>
      <c r="N3" s="855" t="s">
        <v>2086</v>
      </c>
      <c r="O3" s="815" t="s">
        <v>933</v>
      </c>
      <c r="P3" s="815" t="s">
        <v>940</v>
      </c>
      <c r="Q3" s="815" t="s">
        <v>941</v>
      </c>
      <c r="R3" s="812" t="s">
        <v>934</v>
      </c>
    </row>
    <row r="4" spans="1:18" s="4" customFormat="1" ht="30" customHeight="1" x14ac:dyDescent="0.25">
      <c r="A4" s="828"/>
      <c r="B4" s="826"/>
      <c r="C4" s="826"/>
      <c r="D4" s="826"/>
      <c r="E4" s="826"/>
      <c r="F4" s="826"/>
      <c r="G4" s="826"/>
      <c r="H4" s="826"/>
      <c r="I4" s="832"/>
      <c r="J4" s="819"/>
      <c r="K4" s="816"/>
      <c r="L4" s="816"/>
      <c r="M4" s="816"/>
      <c r="N4" s="856"/>
      <c r="O4" s="816"/>
      <c r="P4" s="816"/>
      <c r="Q4" s="816"/>
      <c r="R4" s="813"/>
    </row>
    <row r="5" spans="1:18" s="4" customFormat="1" ht="22.5" customHeight="1" thickBot="1" x14ac:dyDescent="0.3">
      <c r="A5" s="829"/>
      <c r="B5" s="827"/>
      <c r="C5" s="827"/>
      <c r="D5" s="827"/>
      <c r="E5" s="243" t="s">
        <v>943</v>
      </c>
      <c r="F5" s="243" t="s">
        <v>944</v>
      </c>
      <c r="G5" s="243" t="s">
        <v>1213</v>
      </c>
      <c r="H5" s="243" t="s">
        <v>1175</v>
      </c>
      <c r="I5" s="833"/>
      <c r="J5" s="820"/>
      <c r="K5" s="817"/>
      <c r="L5" s="817"/>
      <c r="M5" s="817"/>
      <c r="N5" s="857"/>
      <c r="O5" s="817"/>
      <c r="P5" s="817"/>
      <c r="Q5" s="817"/>
      <c r="R5" s="814"/>
    </row>
    <row r="6" spans="1:18" s="12" customFormat="1" ht="27.75" customHeight="1" thickTop="1" x14ac:dyDescent="0.25">
      <c r="A6" s="245" t="s">
        <v>1335</v>
      </c>
      <c r="B6" s="246" t="s">
        <v>1091</v>
      </c>
      <c r="C6" s="246" t="s">
        <v>1090</v>
      </c>
      <c r="D6" s="246" t="s">
        <v>1117</v>
      </c>
      <c r="E6" s="259" t="s">
        <v>1507</v>
      </c>
      <c r="F6" s="260" t="s">
        <v>1508</v>
      </c>
      <c r="G6" s="259">
        <v>1</v>
      </c>
      <c r="H6" s="260">
        <f>ROUND(G6*250,2-LEN(INT(G6*250)))</f>
        <v>250</v>
      </c>
      <c r="I6" s="247" t="s">
        <v>902</v>
      </c>
      <c r="J6" s="367"/>
      <c r="K6" s="89"/>
      <c r="L6" s="89"/>
      <c r="M6" s="89"/>
      <c r="N6" s="89"/>
      <c r="O6" s="89"/>
      <c r="P6" s="89"/>
      <c r="Q6" s="89"/>
      <c r="R6" s="90"/>
    </row>
    <row r="7" spans="1:18" s="12" customFormat="1" ht="27.75" customHeight="1" x14ac:dyDescent="0.25">
      <c r="A7" s="47" t="s">
        <v>1336</v>
      </c>
      <c r="B7" s="182" t="s">
        <v>1092</v>
      </c>
      <c r="C7" s="182" t="s">
        <v>1090</v>
      </c>
      <c r="D7" s="182" t="s">
        <v>1117</v>
      </c>
      <c r="E7" s="165" t="s">
        <v>1507</v>
      </c>
      <c r="F7" s="183" t="s">
        <v>1508</v>
      </c>
      <c r="G7" s="165">
        <v>4</v>
      </c>
      <c r="H7" s="183">
        <f>ROUND(G7*250,2-LEN(INT(G7*250)))</f>
        <v>1000</v>
      </c>
      <c r="I7" s="46" t="s">
        <v>1025</v>
      </c>
      <c r="J7" s="364"/>
      <c r="K7" s="48"/>
      <c r="L7" s="48"/>
      <c r="M7" s="48"/>
      <c r="N7" s="48"/>
      <c r="O7" s="48"/>
      <c r="P7" s="48"/>
      <c r="Q7" s="48"/>
      <c r="R7" s="49"/>
    </row>
    <row r="8" spans="1:18" s="12" customFormat="1" ht="27.75" customHeight="1" x14ac:dyDescent="0.25">
      <c r="A8" s="47"/>
      <c r="B8" s="182"/>
      <c r="C8" s="182"/>
      <c r="D8" s="182"/>
      <c r="E8" s="165"/>
      <c r="F8" s="183"/>
      <c r="G8" s="165"/>
      <c r="H8" s="183">
        <f t="shared" ref="H8:H15" si="0">ROUND(G8*250,2-LEN(INT(G8*250)))</f>
        <v>0</v>
      </c>
      <c r="I8" s="46"/>
      <c r="J8" s="364"/>
      <c r="K8" s="48"/>
      <c r="L8" s="48"/>
      <c r="M8" s="48"/>
      <c r="N8" s="48"/>
      <c r="O8" s="48"/>
      <c r="P8" s="48"/>
      <c r="Q8" s="48"/>
      <c r="R8" s="49"/>
    </row>
    <row r="9" spans="1:18" s="12" customFormat="1" ht="27.75" customHeight="1" x14ac:dyDescent="0.25">
      <c r="A9" s="47"/>
      <c r="B9" s="182"/>
      <c r="C9" s="182"/>
      <c r="D9" s="182"/>
      <c r="E9" s="165"/>
      <c r="F9" s="183"/>
      <c r="G9" s="165"/>
      <c r="H9" s="183">
        <f t="shared" si="0"/>
        <v>0</v>
      </c>
      <c r="I9" s="46"/>
      <c r="J9" s="364"/>
      <c r="K9" s="48"/>
      <c r="L9" s="48"/>
      <c r="M9" s="48"/>
      <c r="N9" s="48"/>
      <c r="O9" s="48"/>
      <c r="P9" s="48"/>
      <c r="Q9" s="48"/>
      <c r="R9" s="49"/>
    </row>
    <row r="10" spans="1:18" s="12" customFormat="1" ht="27.75" customHeight="1" x14ac:dyDescent="0.25">
      <c r="A10" s="47"/>
      <c r="B10" s="182"/>
      <c r="C10" s="182"/>
      <c r="D10" s="182"/>
      <c r="E10" s="165"/>
      <c r="F10" s="183"/>
      <c r="G10" s="165"/>
      <c r="H10" s="183">
        <f t="shared" si="0"/>
        <v>0</v>
      </c>
      <c r="I10" s="46"/>
      <c r="J10" s="367"/>
      <c r="K10" s="89"/>
      <c r="L10" s="89"/>
      <c r="M10" s="89"/>
      <c r="N10" s="89"/>
      <c r="O10" s="89"/>
      <c r="P10" s="89"/>
      <c r="Q10" s="89"/>
      <c r="R10" s="90"/>
    </row>
    <row r="11" spans="1:18" s="12" customFormat="1" ht="27.75" customHeight="1" x14ac:dyDescent="0.25">
      <c r="A11" s="47"/>
      <c r="B11" s="182"/>
      <c r="C11" s="182"/>
      <c r="D11" s="182"/>
      <c r="E11" s="165"/>
      <c r="F11" s="183"/>
      <c r="G11" s="165"/>
      <c r="H11" s="183">
        <f t="shared" si="0"/>
        <v>0</v>
      </c>
      <c r="I11" s="46"/>
      <c r="J11" s="364"/>
      <c r="K11" s="48"/>
      <c r="L11" s="48"/>
      <c r="M11" s="48"/>
      <c r="N11" s="48"/>
      <c r="O11" s="48"/>
      <c r="P11" s="48"/>
      <c r="Q11" s="48"/>
      <c r="R11" s="49"/>
    </row>
    <row r="12" spans="1:18" s="12" customFormat="1" ht="27.75" customHeight="1" x14ac:dyDescent="0.25">
      <c r="A12" s="47"/>
      <c r="B12" s="182"/>
      <c r="C12" s="182"/>
      <c r="D12" s="182"/>
      <c r="E12" s="165"/>
      <c r="F12" s="183"/>
      <c r="G12" s="165"/>
      <c r="H12" s="183">
        <f t="shared" si="0"/>
        <v>0</v>
      </c>
      <c r="I12" s="46"/>
      <c r="J12" s="364"/>
      <c r="K12" s="48"/>
      <c r="L12" s="48"/>
      <c r="M12" s="48"/>
      <c r="N12" s="48"/>
      <c r="O12" s="48"/>
      <c r="P12" s="48"/>
      <c r="Q12" s="48"/>
      <c r="R12" s="49"/>
    </row>
    <row r="13" spans="1:18" s="12" customFormat="1" ht="27.75" customHeight="1" x14ac:dyDescent="0.25">
      <c r="A13" s="47"/>
      <c r="B13" s="182"/>
      <c r="C13" s="182"/>
      <c r="D13" s="182"/>
      <c r="E13" s="165"/>
      <c r="F13" s="183"/>
      <c r="G13" s="165"/>
      <c r="H13" s="183">
        <f t="shared" si="0"/>
        <v>0</v>
      </c>
      <c r="I13" s="46"/>
      <c r="J13" s="364"/>
      <c r="K13" s="48"/>
      <c r="L13" s="48"/>
      <c r="M13" s="48"/>
      <c r="N13" s="48"/>
      <c r="O13" s="48"/>
      <c r="P13" s="48"/>
      <c r="Q13" s="48"/>
      <c r="R13" s="49"/>
    </row>
    <row r="14" spans="1:18" s="12" customFormat="1" ht="27.75" customHeight="1" x14ac:dyDescent="0.25">
      <c r="A14" s="47"/>
      <c r="B14" s="182"/>
      <c r="C14" s="182"/>
      <c r="D14" s="182"/>
      <c r="E14" s="165"/>
      <c r="F14" s="183"/>
      <c r="G14" s="165"/>
      <c r="H14" s="183">
        <f t="shared" si="0"/>
        <v>0</v>
      </c>
      <c r="I14" s="46"/>
      <c r="J14" s="367"/>
      <c r="K14" s="89"/>
      <c r="L14" s="89"/>
      <c r="M14" s="89"/>
      <c r="N14" s="89"/>
      <c r="O14" s="89"/>
      <c r="P14" s="89"/>
      <c r="Q14" s="89"/>
      <c r="R14" s="90"/>
    </row>
    <row r="15" spans="1:18" s="12" customFormat="1" ht="27.75" customHeight="1" thickBot="1" x14ac:dyDescent="0.3">
      <c r="A15" s="29"/>
      <c r="B15" s="30"/>
      <c r="C15" s="30"/>
      <c r="D15" s="30"/>
      <c r="E15" s="41"/>
      <c r="F15" s="34"/>
      <c r="G15" s="41"/>
      <c r="H15" s="34">
        <f t="shared" si="0"/>
        <v>0</v>
      </c>
      <c r="I15" s="31"/>
      <c r="J15" s="368"/>
      <c r="K15" s="44"/>
      <c r="L15" s="44"/>
      <c r="M15" s="44"/>
      <c r="N15" s="44"/>
      <c r="O15" s="44"/>
      <c r="P15" s="44"/>
      <c r="Q15" s="44"/>
      <c r="R15" s="45"/>
    </row>
    <row r="16" spans="1:18" s="13" customFormat="1" ht="25.5" customHeight="1" x14ac:dyDescent="0.25">
      <c r="A16" s="93"/>
      <c r="B16" s="93"/>
      <c r="C16" s="93"/>
      <c r="D16" s="93"/>
      <c r="E16" s="93"/>
      <c r="F16" s="93"/>
      <c r="G16" s="93"/>
      <c r="H16" s="93"/>
      <c r="I16" s="93"/>
      <c r="J16" s="12"/>
      <c r="K16" s="12"/>
      <c r="L16" s="12"/>
      <c r="M16" s="12"/>
      <c r="N16" s="12"/>
      <c r="O16" s="12"/>
      <c r="P16" s="12"/>
      <c r="Q16" s="12"/>
    </row>
    <row r="17" spans="1:17" ht="25.5" customHeight="1" x14ac:dyDescent="0.25">
      <c r="A17" s="374" t="s">
        <v>825</v>
      </c>
      <c r="B17" s="381"/>
      <c r="C17" s="381"/>
      <c r="D17" s="381"/>
      <c r="E17" s="381"/>
      <c r="F17" s="381"/>
      <c r="G17" s="381"/>
      <c r="H17" s="381"/>
      <c r="I17" s="24"/>
      <c r="J17" s="13"/>
      <c r="K17" s="13"/>
      <c r="L17" s="13"/>
      <c r="M17" s="13"/>
      <c r="N17" s="13"/>
      <c r="O17" s="13"/>
      <c r="P17" s="13"/>
      <c r="Q17" s="13"/>
    </row>
    <row r="18" spans="1:17" ht="25.5" customHeight="1" x14ac:dyDescent="0.25">
      <c r="A18" s="858" t="s">
        <v>770</v>
      </c>
      <c r="B18" s="858"/>
      <c r="C18" s="858"/>
      <c r="D18" s="858"/>
      <c r="E18" s="858"/>
      <c r="F18" s="858"/>
      <c r="G18" s="858"/>
      <c r="H18" s="858"/>
      <c r="I18" s="24"/>
    </row>
    <row r="19" spans="1:17" x14ac:dyDescent="0.25">
      <c r="A19" s="24"/>
      <c r="B19" s="24"/>
      <c r="C19" s="24"/>
      <c r="D19" s="24"/>
      <c r="E19" s="24"/>
      <c r="F19" s="24"/>
      <c r="G19" s="24"/>
      <c r="H19" s="24"/>
      <c r="I19" s="24"/>
    </row>
    <row r="20" spans="1:17" x14ac:dyDescent="0.25">
      <c r="A20" s="24"/>
      <c r="B20" s="24"/>
      <c r="C20" s="24"/>
      <c r="D20" s="24"/>
      <c r="E20" s="24"/>
      <c r="F20" s="24"/>
      <c r="G20" s="24"/>
      <c r="H20" s="24"/>
      <c r="I20" s="24"/>
    </row>
    <row r="21" spans="1:17" x14ac:dyDescent="0.25">
      <c r="A21" s="24"/>
      <c r="B21" s="24"/>
      <c r="C21" s="24"/>
      <c r="D21" s="24"/>
      <c r="E21" s="24"/>
      <c r="F21" s="24"/>
      <c r="G21" s="24"/>
      <c r="H21" s="24"/>
      <c r="I21" s="24"/>
    </row>
    <row r="22" spans="1:17" x14ac:dyDescent="0.25">
      <c r="A22" s="24"/>
      <c r="B22" s="24"/>
      <c r="C22" s="24"/>
      <c r="D22" s="24"/>
      <c r="E22" s="24"/>
      <c r="F22" s="24"/>
      <c r="G22" s="24"/>
      <c r="H22" s="24"/>
      <c r="I22" s="24"/>
    </row>
    <row r="23" spans="1:17" x14ac:dyDescent="0.25">
      <c r="A23" s="24"/>
      <c r="B23" s="24"/>
      <c r="C23" s="24"/>
      <c r="D23" s="24"/>
      <c r="E23" s="24"/>
      <c r="F23" s="24"/>
      <c r="G23" s="24"/>
      <c r="H23" s="24"/>
      <c r="I23" s="24"/>
    </row>
    <row r="24" spans="1:17" x14ac:dyDescent="0.25">
      <c r="A24" s="24"/>
      <c r="B24" s="24"/>
      <c r="C24" s="24"/>
      <c r="D24" s="24"/>
      <c r="E24" s="24"/>
      <c r="F24" s="24"/>
      <c r="G24" s="24"/>
      <c r="H24" s="24"/>
      <c r="I24" s="24"/>
    </row>
    <row r="25" spans="1:17" x14ac:dyDescent="0.25">
      <c r="A25" s="24"/>
      <c r="B25" s="24"/>
      <c r="C25" s="24"/>
      <c r="D25" s="24"/>
      <c r="E25" s="24"/>
      <c r="F25" s="24"/>
      <c r="G25" s="24"/>
      <c r="H25" s="24"/>
      <c r="I25" s="24"/>
    </row>
    <row r="26" spans="1:17" x14ac:dyDescent="0.25">
      <c r="A26" s="24"/>
      <c r="B26" s="24"/>
      <c r="C26" s="24"/>
      <c r="D26" s="24"/>
      <c r="E26" s="24"/>
      <c r="F26" s="24"/>
      <c r="G26" s="24"/>
      <c r="H26" s="24"/>
      <c r="I26" s="24"/>
    </row>
    <row r="27" spans="1:17" x14ac:dyDescent="0.25">
      <c r="A27" s="24"/>
      <c r="B27" s="24"/>
      <c r="C27" s="24"/>
      <c r="D27" s="24"/>
      <c r="E27" s="24"/>
      <c r="F27" s="24"/>
      <c r="G27" s="24"/>
      <c r="H27" s="24"/>
      <c r="I27" s="24"/>
    </row>
    <row r="28" spans="1:17" x14ac:dyDescent="0.25">
      <c r="A28" s="24"/>
      <c r="B28" s="24"/>
      <c r="C28" s="24"/>
      <c r="D28" s="24"/>
      <c r="E28" s="24"/>
      <c r="F28" s="24"/>
      <c r="G28" s="24"/>
      <c r="H28" s="24"/>
      <c r="I28" s="24"/>
    </row>
    <row r="29" spans="1:17" x14ac:dyDescent="0.25">
      <c r="A29" s="24"/>
      <c r="B29" s="24"/>
      <c r="C29" s="24"/>
      <c r="D29" s="24"/>
      <c r="E29" s="24"/>
      <c r="F29" s="24"/>
      <c r="G29" s="24"/>
      <c r="H29" s="24"/>
      <c r="I29" s="24"/>
    </row>
    <row r="30" spans="1:17" x14ac:dyDescent="0.25">
      <c r="A30" s="24"/>
      <c r="B30" s="24"/>
      <c r="C30" s="24"/>
      <c r="D30" s="24"/>
      <c r="E30" s="24"/>
      <c r="F30" s="24"/>
      <c r="G30" s="24"/>
      <c r="H30" s="24"/>
      <c r="I30" s="24"/>
    </row>
    <row r="31" spans="1:17" x14ac:dyDescent="0.25">
      <c r="A31" s="24"/>
      <c r="B31" s="24"/>
      <c r="C31" s="24"/>
      <c r="D31" s="24"/>
      <c r="E31" s="24"/>
      <c r="F31" s="24"/>
      <c r="G31" s="24"/>
      <c r="H31" s="24"/>
      <c r="I31" s="24"/>
    </row>
    <row r="32" spans="1:17" x14ac:dyDescent="0.25">
      <c r="A32" s="24"/>
      <c r="B32" s="24"/>
      <c r="C32" s="24"/>
      <c r="D32" s="24"/>
      <c r="E32" s="24"/>
      <c r="F32" s="24"/>
      <c r="G32" s="24"/>
      <c r="H32" s="24"/>
      <c r="I32" s="24"/>
      <c r="J32" s="24"/>
    </row>
    <row r="33" spans="1:10" x14ac:dyDescent="0.25">
      <c r="A33" s="24"/>
      <c r="B33" s="24"/>
      <c r="C33" s="24"/>
      <c r="D33" s="24"/>
      <c r="E33" s="24"/>
      <c r="F33" s="24"/>
      <c r="G33" s="24"/>
      <c r="H33" s="24"/>
      <c r="I33" s="24"/>
      <c r="J33" s="24"/>
    </row>
    <row r="34" spans="1:10" x14ac:dyDescent="0.25">
      <c r="A34" s="24"/>
      <c r="B34" s="24"/>
      <c r="C34" s="24"/>
      <c r="D34" s="24"/>
      <c r="E34" s="24"/>
      <c r="F34" s="24"/>
      <c r="G34" s="24"/>
      <c r="H34" s="24"/>
      <c r="I34" s="24"/>
      <c r="J34" s="24"/>
    </row>
    <row r="35" spans="1:10" x14ac:dyDescent="0.25">
      <c r="A35" s="24"/>
      <c r="B35" s="24"/>
      <c r="C35" s="24"/>
      <c r="D35" s="24"/>
      <c r="E35" s="24"/>
      <c r="F35" s="24"/>
      <c r="G35" s="24"/>
      <c r="H35" s="24"/>
      <c r="I35" s="24"/>
    </row>
    <row r="36" spans="1:10" x14ac:dyDescent="0.25">
      <c r="A36" s="24"/>
      <c r="B36" s="24"/>
      <c r="C36" s="24"/>
      <c r="D36" s="24"/>
      <c r="E36" s="24"/>
      <c r="F36" s="24"/>
      <c r="G36" s="24"/>
      <c r="H36" s="24"/>
      <c r="I36" s="24"/>
    </row>
    <row r="37" spans="1:10" x14ac:dyDescent="0.25">
      <c r="A37" s="24"/>
      <c r="B37" s="24"/>
      <c r="C37" s="24"/>
      <c r="D37" s="24"/>
      <c r="E37" s="24"/>
      <c r="F37" s="24"/>
      <c r="G37" s="24"/>
      <c r="H37" s="24"/>
      <c r="I37" s="24"/>
    </row>
    <row r="38" spans="1:10" x14ac:dyDescent="0.25">
      <c r="A38" s="24"/>
      <c r="B38" s="24"/>
      <c r="C38" s="24"/>
      <c r="D38" s="24"/>
      <c r="E38" s="24"/>
      <c r="F38" s="24"/>
      <c r="G38" s="24"/>
      <c r="H38" s="24"/>
      <c r="I38" s="24"/>
    </row>
    <row r="39" spans="1:10" x14ac:dyDescent="0.25">
      <c r="A39" s="24"/>
      <c r="B39" s="24"/>
      <c r="C39" s="24"/>
      <c r="D39" s="24"/>
      <c r="E39" s="24"/>
      <c r="F39" s="24"/>
      <c r="G39" s="24"/>
      <c r="H39" s="24"/>
      <c r="I39" s="24"/>
    </row>
  </sheetData>
  <mergeCells count="19">
    <mergeCell ref="A18:H18"/>
    <mergeCell ref="O3:O5"/>
    <mergeCell ref="P3:P5"/>
    <mergeCell ref="Q3:Q5"/>
    <mergeCell ref="J2:R2"/>
    <mergeCell ref="R3:R5"/>
    <mergeCell ref="J3:J5"/>
    <mergeCell ref="K3:K5"/>
    <mergeCell ref="L3:L5"/>
    <mergeCell ref="M3:M5"/>
    <mergeCell ref="N3:N5"/>
    <mergeCell ref="A2:I2"/>
    <mergeCell ref="E3:F4"/>
    <mergeCell ref="A3:A5"/>
    <mergeCell ref="C3:C5"/>
    <mergeCell ref="B3:B5"/>
    <mergeCell ref="I3:I5"/>
    <mergeCell ref="G3:H4"/>
    <mergeCell ref="D3:D5"/>
  </mergeCells>
  <phoneticPr fontId="0" type="noConversion"/>
  <printOptions horizontalCentered="1"/>
  <pageMargins left="0" right="0" top="1" bottom="0.75" header="0.3" footer="0.3"/>
  <pageSetup orientation="landscape" r:id="rId1"/>
  <headerFooter alignWithMargins="0">
    <oddHeader>&amp;C&amp;16
&amp;A</oddHeader>
    <oddFooter>&amp;C&amp;12ISSUED
JUNE 2009&amp;R&amp;11&amp;F &amp;A
Page 12</oddFooter>
  </headerFooter>
  <colBreaks count="1" manualBreakCount="1">
    <brk id="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9"/>
  <sheetViews>
    <sheetView showGridLines="0" zoomScale="60" zoomScaleNormal="60" zoomScalePageLayoutView="60" workbookViewId="0"/>
  </sheetViews>
  <sheetFormatPr defaultColWidth="0.33203125" defaultRowHeight="13.2" x14ac:dyDescent="0.25"/>
  <cols>
    <col min="1" max="1" width="10.33203125" style="2" customWidth="1"/>
    <col min="2" max="2" width="14.33203125" style="2" customWidth="1"/>
    <col min="3" max="3" width="13" style="2" bestFit="1" customWidth="1"/>
    <col min="4" max="4" width="19.5546875" style="2" customWidth="1"/>
    <col min="5" max="8" width="8.6640625" style="2" customWidth="1"/>
    <col min="9" max="9" width="12.6640625" style="2" customWidth="1"/>
    <col min="10" max="10" width="35.44140625" style="2" customWidth="1"/>
    <col min="11" max="11" width="21.88671875" style="2" bestFit="1" customWidth="1"/>
    <col min="12" max="13" width="12.6640625" style="2" customWidth="1"/>
    <col min="14" max="14" width="18.88671875" style="2" customWidth="1"/>
    <col min="15" max="15" width="17.88671875" style="2" customWidth="1"/>
    <col min="16" max="18" width="20.6640625" style="2" customWidth="1"/>
    <col min="19" max="19" width="8.6640625" style="2" customWidth="1"/>
    <col min="20" max="16384" width="0.33203125" style="2"/>
  </cols>
  <sheetData>
    <row r="1" spans="1:19" ht="34.5" customHeight="1" thickBot="1" x14ac:dyDescent="0.3">
      <c r="A1" s="24"/>
      <c r="B1" s="24"/>
      <c r="C1" s="24"/>
      <c r="D1" s="24"/>
      <c r="E1" s="24"/>
      <c r="F1" s="24"/>
      <c r="G1" s="24"/>
      <c r="H1" s="24"/>
      <c r="I1" s="24"/>
      <c r="J1" s="24"/>
    </row>
    <row r="2" spans="1:19" s="3" customFormat="1" ht="25.5" customHeight="1" x14ac:dyDescent="0.25">
      <c r="A2" s="869" t="s">
        <v>903</v>
      </c>
      <c r="B2" s="870"/>
      <c r="C2" s="870"/>
      <c r="D2" s="870"/>
      <c r="E2" s="870"/>
      <c r="F2" s="870"/>
      <c r="G2" s="870"/>
      <c r="H2" s="870"/>
      <c r="I2" s="870"/>
      <c r="J2" s="871"/>
      <c r="K2" s="810" t="s">
        <v>909</v>
      </c>
      <c r="L2" s="810"/>
      <c r="M2" s="810"/>
      <c r="N2" s="810"/>
      <c r="O2" s="810"/>
      <c r="P2" s="810"/>
      <c r="Q2" s="810"/>
      <c r="R2" s="810"/>
      <c r="S2" s="811"/>
    </row>
    <row r="3" spans="1:19" s="4" customFormat="1" ht="25.5" customHeight="1" x14ac:dyDescent="0.25">
      <c r="A3" s="828" t="s">
        <v>911</v>
      </c>
      <c r="B3" s="826" t="s">
        <v>1026</v>
      </c>
      <c r="C3" s="853" t="s">
        <v>836</v>
      </c>
      <c r="D3" s="826" t="s">
        <v>904</v>
      </c>
      <c r="E3" s="826" t="s">
        <v>975</v>
      </c>
      <c r="F3" s="826"/>
      <c r="G3" s="826" t="s">
        <v>976</v>
      </c>
      <c r="H3" s="826"/>
      <c r="I3" s="826" t="s">
        <v>905</v>
      </c>
      <c r="J3" s="832" t="s">
        <v>822</v>
      </c>
      <c r="K3" s="818" t="s">
        <v>906</v>
      </c>
      <c r="L3" s="815" t="s">
        <v>931</v>
      </c>
      <c r="M3" s="815" t="s">
        <v>932</v>
      </c>
      <c r="N3" s="815" t="s">
        <v>2085</v>
      </c>
      <c r="O3" s="815" t="s">
        <v>2086</v>
      </c>
      <c r="P3" s="815" t="s">
        <v>933</v>
      </c>
      <c r="Q3" s="815" t="s">
        <v>940</v>
      </c>
      <c r="R3" s="815" t="s">
        <v>941</v>
      </c>
      <c r="S3" s="812" t="s">
        <v>934</v>
      </c>
    </row>
    <row r="4" spans="1:19" s="4" customFormat="1" ht="25.5" customHeight="1" thickBot="1" x14ac:dyDescent="0.3">
      <c r="A4" s="829"/>
      <c r="B4" s="827"/>
      <c r="C4" s="891"/>
      <c r="D4" s="827"/>
      <c r="E4" s="243" t="s">
        <v>943</v>
      </c>
      <c r="F4" s="243" t="s">
        <v>944</v>
      </c>
      <c r="G4" s="243" t="s">
        <v>943</v>
      </c>
      <c r="H4" s="243" t="s">
        <v>944</v>
      </c>
      <c r="I4" s="827"/>
      <c r="J4" s="833"/>
      <c r="K4" s="902"/>
      <c r="L4" s="904"/>
      <c r="M4" s="904"/>
      <c r="N4" s="901"/>
      <c r="O4" s="901"/>
      <c r="P4" s="901"/>
      <c r="Q4" s="901"/>
      <c r="R4" s="901"/>
      <c r="S4" s="903"/>
    </row>
    <row r="5" spans="1:19" s="12" customFormat="1" ht="32.1" customHeight="1" thickTop="1" x14ac:dyDescent="0.25">
      <c r="A5" s="245" t="s">
        <v>1093</v>
      </c>
      <c r="B5" s="246" t="s">
        <v>1094</v>
      </c>
      <c r="C5" s="246" t="s">
        <v>538</v>
      </c>
      <c r="D5" s="246" t="s">
        <v>1095</v>
      </c>
      <c r="E5" s="259">
        <v>48</v>
      </c>
      <c r="F5" s="260">
        <f>ROUND(E5*25,2-LEN(INT(E5*25)))</f>
        <v>1200</v>
      </c>
      <c r="G5" s="259">
        <v>24</v>
      </c>
      <c r="H5" s="260">
        <f>ROUND(G5*25,2-LEN(INT(G5*25)))</f>
        <v>600</v>
      </c>
      <c r="I5" s="246" t="s">
        <v>1096</v>
      </c>
      <c r="J5" s="247" t="s">
        <v>850</v>
      </c>
      <c r="K5" s="360"/>
      <c r="L5" s="89"/>
      <c r="M5" s="361"/>
      <c r="N5" s="89"/>
      <c r="O5" s="89"/>
      <c r="P5" s="89"/>
      <c r="Q5" s="89"/>
      <c r="R5" s="89"/>
      <c r="S5" s="248"/>
    </row>
    <row r="6" spans="1:19" s="12" customFormat="1" ht="32.1" customHeight="1" x14ac:dyDescent="0.25">
      <c r="A6" s="47"/>
      <c r="B6" s="182"/>
      <c r="C6" s="182"/>
      <c r="D6" s="182"/>
      <c r="E6" s="165"/>
      <c r="F6" s="260">
        <f t="shared" ref="F6:F18" si="0">ROUND(E6*25,2-LEN(INT(E6*25)))</f>
        <v>0</v>
      </c>
      <c r="G6" s="165"/>
      <c r="H6" s="260">
        <f t="shared" ref="H6:H18" si="1">ROUND(G6*25,2-LEN(INT(G6*25)))</f>
        <v>0</v>
      </c>
      <c r="I6" s="182"/>
      <c r="J6" s="46"/>
      <c r="K6" s="360"/>
      <c r="L6" s="89"/>
      <c r="M6" s="361"/>
      <c r="N6" s="89"/>
      <c r="O6" s="89"/>
      <c r="P6" s="89"/>
      <c r="Q6" s="89"/>
      <c r="R6" s="89"/>
      <c r="S6" s="248"/>
    </row>
    <row r="7" spans="1:19" s="12" customFormat="1" ht="32.1" customHeight="1" x14ac:dyDescent="0.25">
      <c r="A7" s="47"/>
      <c r="B7" s="182"/>
      <c r="C7" s="182"/>
      <c r="D7" s="182"/>
      <c r="E7" s="165"/>
      <c r="F7" s="260">
        <f t="shared" si="0"/>
        <v>0</v>
      </c>
      <c r="G7" s="165"/>
      <c r="H7" s="260">
        <f t="shared" si="1"/>
        <v>0</v>
      </c>
      <c r="I7" s="182"/>
      <c r="J7" s="46"/>
      <c r="K7" s="360"/>
      <c r="L7" s="89"/>
      <c r="M7" s="361"/>
      <c r="N7" s="89"/>
      <c r="O7" s="89"/>
      <c r="P7" s="89"/>
      <c r="Q7" s="89"/>
      <c r="R7" s="89"/>
      <c r="S7" s="248"/>
    </row>
    <row r="8" spans="1:19" s="12" customFormat="1" ht="32.1" customHeight="1" x14ac:dyDescent="0.25">
      <c r="A8" s="47"/>
      <c r="B8" s="182"/>
      <c r="C8" s="182"/>
      <c r="D8" s="182"/>
      <c r="E8" s="165"/>
      <c r="F8" s="260">
        <f t="shared" si="0"/>
        <v>0</v>
      </c>
      <c r="G8" s="165"/>
      <c r="H8" s="260">
        <f t="shared" si="1"/>
        <v>0</v>
      </c>
      <c r="I8" s="182"/>
      <c r="J8" s="46"/>
      <c r="K8" s="362"/>
      <c r="L8" s="48"/>
      <c r="M8" s="363"/>
      <c r="N8" s="48"/>
      <c r="O8" s="48"/>
      <c r="P8" s="48"/>
      <c r="Q8" s="48"/>
      <c r="R8" s="48"/>
      <c r="S8" s="114"/>
    </row>
    <row r="9" spans="1:19" s="12" customFormat="1" ht="32.1" customHeight="1" x14ac:dyDescent="0.25">
      <c r="A9" s="47"/>
      <c r="B9" s="182"/>
      <c r="C9" s="182"/>
      <c r="D9" s="182"/>
      <c r="E9" s="165"/>
      <c r="F9" s="260">
        <f t="shared" si="0"/>
        <v>0</v>
      </c>
      <c r="G9" s="165"/>
      <c r="H9" s="260">
        <f t="shared" si="1"/>
        <v>0</v>
      </c>
      <c r="I9" s="182"/>
      <c r="J9" s="46"/>
      <c r="K9" s="362"/>
      <c r="L9" s="48"/>
      <c r="M9" s="363"/>
      <c r="N9" s="48"/>
      <c r="O9" s="48"/>
      <c r="P9" s="48"/>
      <c r="Q9" s="48"/>
      <c r="R9" s="48"/>
      <c r="S9" s="114"/>
    </row>
    <row r="10" spans="1:19" s="12" customFormat="1" ht="32.1" customHeight="1" x14ac:dyDescent="0.25">
      <c r="A10" s="47"/>
      <c r="B10" s="182"/>
      <c r="C10" s="182"/>
      <c r="D10" s="182"/>
      <c r="E10" s="165"/>
      <c r="F10" s="260">
        <f t="shared" si="0"/>
        <v>0</v>
      </c>
      <c r="G10" s="165"/>
      <c r="H10" s="260">
        <f t="shared" si="1"/>
        <v>0</v>
      </c>
      <c r="I10" s="182"/>
      <c r="J10" s="46"/>
      <c r="K10" s="362"/>
      <c r="L10" s="48"/>
      <c r="M10" s="363"/>
      <c r="N10" s="48"/>
      <c r="O10" s="48"/>
      <c r="P10" s="48"/>
      <c r="Q10" s="48"/>
      <c r="R10" s="48"/>
      <c r="S10" s="114"/>
    </row>
    <row r="11" spans="1:19" s="12" customFormat="1" ht="32.1" customHeight="1" x14ac:dyDescent="0.25">
      <c r="A11" s="47"/>
      <c r="B11" s="182"/>
      <c r="C11" s="182"/>
      <c r="D11" s="182"/>
      <c r="E11" s="165"/>
      <c r="F11" s="260">
        <f t="shared" si="0"/>
        <v>0</v>
      </c>
      <c r="G11" s="165"/>
      <c r="H11" s="260">
        <f t="shared" si="1"/>
        <v>0</v>
      </c>
      <c r="I11" s="182"/>
      <c r="J11" s="46"/>
      <c r="K11" s="362"/>
      <c r="L11" s="48"/>
      <c r="M11" s="48"/>
      <c r="N11" s="48"/>
      <c r="O11" s="48"/>
      <c r="P11" s="48"/>
      <c r="Q11" s="48"/>
      <c r="R11" s="48"/>
      <c r="S11" s="49"/>
    </row>
    <row r="12" spans="1:19" s="12" customFormat="1" ht="32.1" customHeight="1" x14ac:dyDescent="0.25">
      <c r="A12" s="47"/>
      <c r="B12" s="182"/>
      <c r="C12" s="182"/>
      <c r="D12" s="182"/>
      <c r="E12" s="165"/>
      <c r="F12" s="260">
        <f t="shared" si="0"/>
        <v>0</v>
      </c>
      <c r="G12" s="165"/>
      <c r="H12" s="260">
        <f t="shared" si="1"/>
        <v>0</v>
      </c>
      <c r="I12" s="182"/>
      <c r="J12" s="46"/>
      <c r="K12" s="362"/>
      <c r="L12" s="48"/>
      <c r="M12" s="48"/>
      <c r="N12" s="48"/>
      <c r="O12" s="48"/>
      <c r="P12" s="48"/>
      <c r="Q12" s="48"/>
      <c r="R12" s="48"/>
      <c r="S12" s="49"/>
    </row>
    <row r="13" spans="1:19" s="12" customFormat="1" ht="32.1" customHeight="1" x14ac:dyDescent="0.25">
      <c r="A13" s="47"/>
      <c r="B13" s="182"/>
      <c r="C13" s="182"/>
      <c r="D13" s="182"/>
      <c r="E13" s="165"/>
      <c r="F13" s="260">
        <f t="shared" si="0"/>
        <v>0</v>
      </c>
      <c r="G13" s="165"/>
      <c r="H13" s="260">
        <f t="shared" si="1"/>
        <v>0</v>
      </c>
      <c r="I13" s="182"/>
      <c r="J13" s="46"/>
      <c r="K13" s="364"/>
      <c r="L13" s="48"/>
      <c r="M13" s="48"/>
      <c r="N13" s="48"/>
      <c r="O13" s="48"/>
      <c r="P13" s="48"/>
      <c r="Q13" s="48"/>
      <c r="R13" s="48"/>
      <c r="S13" s="49"/>
    </row>
    <row r="14" spans="1:19" s="12" customFormat="1" ht="32.1" customHeight="1" x14ac:dyDescent="0.25">
      <c r="A14" s="47"/>
      <c r="B14" s="182"/>
      <c r="C14" s="182"/>
      <c r="D14" s="182"/>
      <c r="E14" s="165"/>
      <c r="F14" s="260">
        <f t="shared" si="0"/>
        <v>0</v>
      </c>
      <c r="G14" s="165"/>
      <c r="H14" s="260">
        <f t="shared" si="1"/>
        <v>0</v>
      </c>
      <c r="I14" s="182"/>
      <c r="J14" s="46"/>
      <c r="K14" s="364"/>
      <c r="L14" s="48"/>
      <c r="M14" s="48"/>
      <c r="N14" s="48"/>
      <c r="O14" s="48"/>
      <c r="P14" s="48"/>
      <c r="Q14" s="48"/>
      <c r="R14" s="48"/>
      <c r="S14" s="49"/>
    </row>
    <row r="15" spans="1:19" s="12" customFormat="1" ht="32.1" customHeight="1" x14ac:dyDescent="0.25">
      <c r="A15" s="47"/>
      <c r="B15" s="182"/>
      <c r="C15" s="182"/>
      <c r="D15" s="182"/>
      <c r="E15" s="165"/>
      <c r="F15" s="260">
        <f t="shared" si="0"/>
        <v>0</v>
      </c>
      <c r="G15" s="165"/>
      <c r="H15" s="260">
        <f t="shared" si="1"/>
        <v>0</v>
      </c>
      <c r="I15" s="182"/>
      <c r="J15" s="46"/>
      <c r="K15" s="364"/>
      <c r="L15" s="48"/>
      <c r="M15" s="48"/>
      <c r="N15" s="48"/>
      <c r="O15" s="48"/>
      <c r="P15" s="48"/>
      <c r="Q15" s="48"/>
      <c r="R15" s="48"/>
      <c r="S15" s="49"/>
    </row>
    <row r="16" spans="1:19" s="12" customFormat="1" ht="32.1" customHeight="1" x14ac:dyDescent="0.25">
      <c r="A16" s="47"/>
      <c r="B16" s="182"/>
      <c r="C16" s="182"/>
      <c r="D16" s="182"/>
      <c r="E16" s="165"/>
      <c r="F16" s="260">
        <f t="shared" si="0"/>
        <v>0</v>
      </c>
      <c r="G16" s="165"/>
      <c r="H16" s="260">
        <f t="shared" si="1"/>
        <v>0</v>
      </c>
      <c r="I16" s="182"/>
      <c r="J16" s="46"/>
      <c r="K16" s="360"/>
      <c r="L16" s="89"/>
      <c r="M16" s="89"/>
      <c r="N16" s="89"/>
      <c r="O16" s="89"/>
      <c r="P16" s="89"/>
      <c r="Q16" s="89"/>
      <c r="R16" s="89"/>
      <c r="S16" s="90"/>
    </row>
    <row r="17" spans="1:19" s="12" customFormat="1" ht="32.1" customHeight="1" x14ac:dyDescent="0.25">
      <c r="A17" s="47"/>
      <c r="B17" s="182"/>
      <c r="C17" s="182"/>
      <c r="D17" s="182"/>
      <c r="E17" s="165"/>
      <c r="F17" s="260">
        <f t="shared" si="0"/>
        <v>0</v>
      </c>
      <c r="G17" s="165"/>
      <c r="H17" s="260">
        <f t="shared" si="1"/>
        <v>0</v>
      </c>
      <c r="I17" s="182"/>
      <c r="J17" s="46"/>
      <c r="K17" s="364"/>
      <c r="L17" s="48"/>
      <c r="M17" s="48"/>
      <c r="N17" s="48"/>
      <c r="O17" s="48"/>
      <c r="P17" s="48"/>
      <c r="Q17" s="48"/>
      <c r="R17" s="48"/>
      <c r="S17" s="49"/>
    </row>
    <row r="18" spans="1:19" s="12" customFormat="1" ht="31.5" customHeight="1" thickBot="1" x14ac:dyDescent="0.3">
      <c r="A18" s="17"/>
      <c r="B18" s="178"/>
      <c r="C18" s="178"/>
      <c r="D18" s="178"/>
      <c r="E18" s="178"/>
      <c r="F18" s="34">
        <f t="shared" si="0"/>
        <v>0</v>
      </c>
      <c r="G18" s="178"/>
      <c r="H18" s="34">
        <f t="shared" si="1"/>
        <v>0</v>
      </c>
      <c r="I18" s="178"/>
      <c r="J18" s="179"/>
      <c r="K18" s="368"/>
      <c r="L18" s="44"/>
      <c r="M18" s="44"/>
      <c r="N18" s="44"/>
      <c r="O18" s="44"/>
      <c r="P18" s="44"/>
      <c r="Q18" s="44"/>
      <c r="R18" s="44"/>
      <c r="S18" s="45"/>
    </row>
    <row r="19" spans="1:19" ht="28.65" customHeight="1" x14ac:dyDescent="0.25">
      <c r="A19" s="24"/>
      <c r="B19" s="24"/>
      <c r="C19" s="24"/>
      <c r="D19" s="24"/>
      <c r="E19" s="24"/>
      <c r="F19" s="24"/>
      <c r="G19" s="24"/>
      <c r="H19" s="24"/>
      <c r="I19" s="24"/>
      <c r="J19" s="24"/>
      <c r="K19" s="10"/>
      <c r="L19" s="10"/>
      <c r="M19" s="10"/>
      <c r="N19" s="10"/>
      <c r="O19" s="10"/>
      <c r="P19" s="10"/>
      <c r="Q19" s="10"/>
      <c r="R19" s="10"/>
      <c r="S19" s="10"/>
    </row>
    <row r="20" spans="1:19" s="13" customFormat="1" ht="24.75" customHeight="1" x14ac:dyDescent="0.25">
      <c r="A20" s="376" t="s">
        <v>537</v>
      </c>
      <c r="B20" s="376"/>
      <c r="C20" s="376"/>
      <c r="D20" s="376"/>
      <c r="E20" s="376"/>
      <c r="F20" s="377"/>
      <c r="G20" s="377"/>
      <c r="H20" s="377"/>
      <c r="I20" s="377"/>
      <c r="J20" s="377"/>
      <c r="K20" s="2"/>
      <c r="L20" s="2"/>
      <c r="M20" s="2"/>
      <c r="N20" s="2"/>
      <c r="O20" s="2"/>
      <c r="P20" s="2"/>
      <c r="Q20" s="2"/>
      <c r="R20" s="2"/>
      <c r="S20" s="2"/>
    </row>
    <row r="21" spans="1:19" s="10" customFormat="1" ht="25.35" customHeight="1" x14ac:dyDescent="0.25">
      <c r="A21" s="834" t="s">
        <v>536</v>
      </c>
      <c r="B21" s="834"/>
      <c r="C21" s="834"/>
      <c r="D21" s="834"/>
      <c r="E21" s="834"/>
      <c r="F21" s="834"/>
      <c r="G21" s="834"/>
      <c r="H21" s="834"/>
      <c r="I21" s="834"/>
      <c r="J21" s="834"/>
      <c r="K21" s="2"/>
      <c r="L21" s="2"/>
      <c r="M21" s="2"/>
      <c r="N21" s="2"/>
      <c r="O21" s="2"/>
      <c r="P21" s="2"/>
      <c r="Q21" s="2"/>
      <c r="R21" s="2"/>
      <c r="S21" s="2"/>
    </row>
    <row r="22" spans="1:19" s="10" customFormat="1" ht="25.35" customHeight="1" x14ac:dyDescent="0.25">
      <c r="A22" s="834" t="s">
        <v>766</v>
      </c>
      <c r="B22" s="834"/>
      <c r="C22" s="834"/>
      <c r="D22" s="834"/>
      <c r="E22" s="834"/>
      <c r="F22" s="834"/>
      <c r="G22" s="834"/>
      <c r="H22" s="834"/>
      <c r="I22" s="834"/>
      <c r="J22" s="834"/>
      <c r="K22" s="2"/>
      <c r="L22" s="2"/>
      <c r="M22" s="2"/>
      <c r="N22" s="2"/>
      <c r="O22" s="2"/>
      <c r="P22" s="2"/>
      <c r="Q22" s="2"/>
      <c r="R22" s="2"/>
      <c r="S22" s="2"/>
    </row>
    <row r="23" spans="1:19" x14ac:dyDescent="0.25">
      <c r="A23" s="24"/>
      <c r="B23" s="24"/>
      <c r="C23" s="24"/>
      <c r="D23" s="24"/>
      <c r="E23" s="24"/>
      <c r="F23" s="24"/>
      <c r="G23" s="24"/>
      <c r="H23" s="24"/>
      <c r="I23" s="24"/>
      <c r="J23" s="24"/>
    </row>
    <row r="24" spans="1:19" x14ac:dyDescent="0.25">
      <c r="A24" s="24"/>
      <c r="B24" s="24"/>
      <c r="C24" s="24"/>
      <c r="D24" s="24"/>
      <c r="E24" s="24"/>
      <c r="F24" s="24"/>
      <c r="G24" s="24"/>
      <c r="H24" s="24"/>
      <c r="I24" s="24"/>
      <c r="J24" s="24"/>
    </row>
    <row r="25" spans="1:19" x14ac:dyDescent="0.25">
      <c r="A25" s="24"/>
      <c r="B25" s="24"/>
      <c r="C25" s="24"/>
      <c r="D25" s="24"/>
      <c r="E25" s="24"/>
      <c r="F25" s="24"/>
      <c r="G25" s="24"/>
      <c r="H25" s="24"/>
      <c r="I25" s="24"/>
      <c r="J25" s="24"/>
    </row>
    <row r="26" spans="1:19" x14ac:dyDescent="0.25">
      <c r="A26" s="24"/>
      <c r="B26" s="24"/>
      <c r="C26" s="24"/>
      <c r="D26" s="24"/>
      <c r="E26" s="24"/>
      <c r="F26" s="24"/>
      <c r="G26" s="24"/>
      <c r="H26" s="24"/>
      <c r="I26" s="24"/>
      <c r="J26" s="24"/>
    </row>
    <row r="27" spans="1:19" x14ac:dyDescent="0.25">
      <c r="A27" s="24"/>
      <c r="B27" s="24"/>
      <c r="C27" s="24"/>
      <c r="D27" s="24"/>
      <c r="E27" s="24"/>
      <c r="F27" s="24"/>
      <c r="G27" s="24"/>
      <c r="H27" s="24"/>
      <c r="I27" s="24"/>
      <c r="J27" s="24"/>
    </row>
    <row r="28" spans="1:19" x14ac:dyDescent="0.25">
      <c r="A28" s="24"/>
      <c r="B28" s="24"/>
      <c r="C28" s="24"/>
      <c r="D28" s="24"/>
      <c r="E28" s="24"/>
      <c r="F28" s="24"/>
      <c r="G28" s="24"/>
      <c r="H28" s="24"/>
      <c r="I28" s="24"/>
      <c r="J28" s="24"/>
    </row>
    <row r="29" spans="1:19" x14ac:dyDescent="0.25">
      <c r="A29" s="24"/>
      <c r="B29" s="24"/>
      <c r="C29" s="24"/>
      <c r="D29" s="24"/>
      <c r="E29" s="24"/>
      <c r="F29" s="24"/>
      <c r="G29" s="24"/>
      <c r="H29" s="24"/>
      <c r="I29" s="24"/>
      <c r="J29" s="24"/>
    </row>
    <row r="30" spans="1:19" x14ac:dyDescent="0.25">
      <c r="A30" s="24"/>
      <c r="B30" s="24"/>
      <c r="C30" s="24"/>
      <c r="D30" s="24"/>
      <c r="E30" s="24"/>
      <c r="F30" s="24"/>
      <c r="G30" s="24"/>
      <c r="H30" s="24"/>
      <c r="I30" s="24"/>
      <c r="J30" s="24"/>
    </row>
    <row r="31" spans="1:19" x14ac:dyDescent="0.25">
      <c r="A31" s="24"/>
      <c r="B31" s="24"/>
      <c r="C31" s="24"/>
      <c r="D31" s="24"/>
      <c r="E31" s="24"/>
      <c r="F31" s="24"/>
      <c r="G31" s="24"/>
      <c r="H31" s="24"/>
      <c r="I31" s="24"/>
      <c r="J31" s="24"/>
    </row>
    <row r="32" spans="1:19" x14ac:dyDescent="0.25">
      <c r="A32" s="24"/>
      <c r="B32" s="24"/>
      <c r="C32" s="24"/>
      <c r="D32" s="24"/>
      <c r="E32" s="24"/>
      <c r="F32" s="24"/>
      <c r="G32" s="24"/>
      <c r="H32" s="24"/>
      <c r="I32" s="24"/>
      <c r="J32" s="24"/>
    </row>
    <row r="33" spans="1:10" x14ac:dyDescent="0.25">
      <c r="A33" s="24"/>
      <c r="B33" s="24"/>
      <c r="C33" s="24"/>
      <c r="D33" s="24"/>
      <c r="E33" s="24"/>
      <c r="F33" s="24"/>
      <c r="G33" s="24"/>
      <c r="H33" s="24"/>
      <c r="I33" s="24"/>
      <c r="J33" s="24"/>
    </row>
    <row r="34" spans="1:10" x14ac:dyDescent="0.25">
      <c r="A34" s="24"/>
      <c r="B34" s="24"/>
      <c r="C34" s="24"/>
      <c r="D34" s="24"/>
      <c r="E34" s="24"/>
      <c r="F34" s="24"/>
      <c r="G34" s="24"/>
      <c r="H34" s="24"/>
      <c r="I34" s="24"/>
      <c r="J34" s="24"/>
    </row>
    <row r="35" spans="1:10" x14ac:dyDescent="0.25">
      <c r="A35" s="24"/>
      <c r="B35" s="24"/>
      <c r="C35" s="24"/>
      <c r="D35" s="24"/>
      <c r="E35" s="24"/>
      <c r="F35" s="24"/>
      <c r="G35" s="24"/>
      <c r="H35" s="24"/>
      <c r="I35" s="24"/>
      <c r="J35" s="24"/>
    </row>
    <row r="36" spans="1:10" x14ac:dyDescent="0.25">
      <c r="A36" s="24"/>
      <c r="B36" s="24"/>
      <c r="C36" s="24"/>
      <c r="D36" s="24"/>
      <c r="E36" s="24"/>
      <c r="F36" s="24"/>
      <c r="G36" s="24"/>
      <c r="H36" s="24"/>
      <c r="I36" s="24"/>
      <c r="J36" s="24"/>
    </row>
    <row r="37" spans="1:10" x14ac:dyDescent="0.25">
      <c r="A37" s="24"/>
      <c r="B37" s="24"/>
      <c r="C37" s="24"/>
      <c r="D37" s="24"/>
      <c r="E37" s="24"/>
      <c r="F37" s="24"/>
      <c r="G37" s="24"/>
      <c r="H37" s="24"/>
      <c r="I37" s="24"/>
      <c r="J37" s="24"/>
    </row>
    <row r="38" spans="1:10" x14ac:dyDescent="0.25">
      <c r="A38" s="24"/>
      <c r="B38" s="24"/>
      <c r="C38" s="24"/>
      <c r="D38" s="24"/>
      <c r="E38" s="24"/>
      <c r="F38" s="24"/>
      <c r="G38" s="24"/>
      <c r="H38" s="24"/>
      <c r="I38" s="24"/>
      <c r="J38" s="24"/>
    </row>
    <row r="39" spans="1:10" x14ac:dyDescent="0.25">
      <c r="A39" s="24"/>
      <c r="B39" s="24"/>
      <c r="C39" s="24"/>
      <c r="D39" s="24"/>
      <c r="E39" s="24"/>
      <c r="F39" s="24"/>
      <c r="G39" s="24"/>
      <c r="H39" s="24"/>
      <c r="I39" s="24"/>
      <c r="J39" s="24"/>
    </row>
    <row r="40" spans="1:10" x14ac:dyDescent="0.25">
      <c r="A40" s="24"/>
      <c r="B40" s="24"/>
      <c r="C40" s="24"/>
      <c r="D40" s="24"/>
      <c r="E40" s="24"/>
      <c r="F40" s="24"/>
      <c r="G40" s="24"/>
      <c r="H40" s="24"/>
      <c r="I40" s="24"/>
      <c r="J40" s="24"/>
    </row>
    <row r="41" spans="1:10" x14ac:dyDescent="0.25">
      <c r="A41" s="24"/>
      <c r="B41" s="24"/>
      <c r="C41" s="24"/>
      <c r="D41" s="24"/>
      <c r="E41" s="24"/>
      <c r="F41" s="24"/>
      <c r="G41" s="24"/>
      <c r="H41" s="24"/>
      <c r="I41" s="24"/>
      <c r="J41" s="24"/>
    </row>
    <row r="42" spans="1:10" x14ac:dyDescent="0.25">
      <c r="A42" s="24"/>
      <c r="B42" s="24"/>
      <c r="C42" s="24"/>
      <c r="D42" s="24"/>
      <c r="E42" s="24"/>
      <c r="F42" s="24"/>
      <c r="G42" s="24"/>
      <c r="H42" s="24"/>
      <c r="I42" s="24"/>
      <c r="J42" s="24"/>
    </row>
    <row r="43" spans="1:10" x14ac:dyDescent="0.25">
      <c r="A43" s="24"/>
      <c r="B43" s="24"/>
      <c r="C43" s="24"/>
      <c r="D43" s="24"/>
      <c r="E43" s="24"/>
      <c r="F43" s="24"/>
      <c r="G43" s="24"/>
      <c r="H43" s="24"/>
      <c r="I43" s="24"/>
      <c r="J43" s="24"/>
    </row>
    <row r="44" spans="1:10" x14ac:dyDescent="0.25">
      <c r="A44" s="24"/>
      <c r="B44" s="24"/>
      <c r="C44" s="24"/>
      <c r="D44" s="24"/>
      <c r="E44" s="24"/>
      <c r="F44" s="24"/>
      <c r="G44" s="24"/>
      <c r="H44" s="24"/>
      <c r="I44" s="24"/>
      <c r="J44" s="24"/>
    </row>
    <row r="45" spans="1:10" x14ac:dyDescent="0.25">
      <c r="A45" s="24"/>
      <c r="B45" s="24"/>
      <c r="C45" s="24"/>
      <c r="D45" s="24"/>
      <c r="E45" s="24"/>
      <c r="F45" s="24"/>
      <c r="G45" s="24"/>
      <c r="H45" s="24"/>
      <c r="I45" s="24"/>
      <c r="J45" s="24"/>
    </row>
    <row r="46" spans="1:10" x14ac:dyDescent="0.25">
      <c r="A46" s="24"/>
      <c r="B46" s="24"/>
      <c r="C46" s="24"/>
      <c r="D46" s="24"/>
      <c r="E46" s="24"/>
      <c r="F46" s="24"/>
      <c r="G46" s="24"/>
      <c r="H46" s="24"/>
      <c r="I46" s="24"/>
      <c r="J46" s="24"/>
    </row>
    <row r="47" spans="1:10" x14ac:dyDescent="0.25">
      <c r="A47" s="24"/>
      <c r="B47" s="24"/>
      <c r="C47" s="24"/>
      <c r="D47" s="24"/>
      <c r="E47" s="24"/>
      <c r="F47" s="24"/>
      <c r="G47" s="24"/>
      <c r="H47" s="24"/>
      <c r="I47" s="24"/>
      <c r="J47" s="24"/>
    </row>
    <row r="48" spans="1:10" x14ac:dyDescent="0.25">
      <c r="A48" s="24"/>
      <c r="B48" s="24"/>
      <c r="C48" s="24"/>
      <c r="D48" s="24"/>
      <c r="E48" s="24"/>
      <c r="F48" s="24"/>
      <c r="G48" s="24"/>
      <c r="H48" s="24"/>
      <c r="I48" s="24"/>
      <c r="J48" s="24"/>
    </row>
    <row r="49" spans="1:10" x14ac:dyDescent="0.25">
      <c r="A49" s="24"/>
      <c r="B49" s="24"/>
      <c r="C49" s="24"/>
      <c r="D49" s="24"/>
      <c r="E49" s="24"/>
      <c r="F49" s="24"/>
      <c r="G49" s="24"/>
      <c r="H49" s="24"/>
      <c r="I49" s="24"/>
      <c r="J49" s="24"/>
    </row>
  </sheetData>
  <mergeCells count="21">
    <mergeCell ref="K2:S2"/>
    <mergeCell ref="S3:S4"/>
    <mergeCell ref="Q3:Q4"/>
    <mergeCell ref="I3:I4"/>
    <mergeCell ref="R3:R4"/>
    <mergeCell ref="P3:P4"/>
    <mergeCell ref="J3:J4"/>
    <mergeCell ref="A2:J2"/>
    <mergeCell ref="C3:C4"/>
    <mergeCell ref="K3:K4"/>
    <mergeCell ref="L3:L4"/>
    <mergeCell ref="O3:O4"/>
    <mergeCell ref="M3:M4"/>
    <mergeCell ref="A22:J22"/>
    <mergeCell ref="A21:J21"/>
    <mergeCell ref="N3:N4"/>
    <mergeCell ref="D3:D4"/>
    <mergeCell ref="B3:B4"/>
    <mergeCell ref="G3:H3"/>
    <mergeCell ref="E3:F3"/>
    <mergeCell ref="A3:A4"/>
  </mergeCells>
  <phoneticPr fontId="0" type="noConversion"/>
  <printOptions horizontalCentered="1"/>
  <pageMargins left="0" right="0" top="1" bottom="0.75" header="0.3" footer="0.3"/>
  <pageSetup paperSize="3" orientation="landscape" r:id="rId1"/>
  <headerFooter alignWithMargins="0">
    <oddHeader>&amp;C&amp;16
&amp;A</oddHeader>
    <oddFooter>&amp;C&amp;14ISSUED
JUNE 2009&amp;R&amp;12&amp;F &amp;A
Page 13</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6"/>
  <sheetViews>
    <sheetView showGridLines="0" zoomScaleNormal="100" workbookViewId="0">
      <selection sqref="A1:B2"/>
    </sheetView>
  </sheetViews>
  <sheetFormatPr defaultRowHeight="13.2" x14ac:dyDescent="0.25"/>
  <cols>
    <col min="1" max="1" width="4.6640625" customWidth="1"/>
    <col min="2" max="2" width="76.6640625" customWidth="1"/>
    <col min="3" max="3" width="13.6640625" customWidth="1"/>
    <col min="4" max="4" width="28.6640625" customWidth="1"/>
  </cols>
  <sheetData>
    <row r="1" spans="1:4" ht="15" customHeight="1" x14ac:dyDescent="0.25">
      <c r="A1" s="794" t="s">
        <v>700</v>
      </c>
      <c r="B1" s="795"/>
      <c r="C1" s="795" t="s">
        <v>701</v>
      </c>
      <c r="D1" s="798" t="s">
        <v>1806</v>
      </c>
    </row>
    <row r="2" spans="1:4" ht="54" customHeight="1" x14ac:dyDescent="0.25">
      <c r="A2" s="796"/>
      <c r="B2" s="797"/>
      <c r="C2" s="797"/>
      <c r="D2" s="799"/>
    </row>
    <row r="3" spans="1:4" ht="20.399999999999999" x14ac:dyDescent="0.25">
      <c r="A3" s="800" t="s">
        <v>2002</v>
      </c>
      <c r="B3" s="801"/>
      <c r="C3" s="196"/>
      <c r="D3" s="197"/>
    </row>
    <row r="4" spans="1:4" ht="15.75" customHeight="1" x14ac:dyDescent="0.25">
      <c r="A4" s="198">
        <v>1</v>
      </c>
      <c r="B4" s="199" t="s">
        <v>130</v>
      </c>
      <c r="C4" s="221" t="s">
        <v>1807</v>
      </c>
      <c r="D4" s="783" t="s">
        <v>2014</v>
      </c>
    </row>
    <row r="5" spans="1:4" ht="15.75" customHeight="1" x14ac:dyDescent="0.25">
      <c r="A5" s="198">
        <f>A4+1</f>
        <v>2</v>
      </c>
      <c r="B5" s="199" t="s">
        <v>1808</v>
      </c>
      <c r="C5" s="221" t="s">
        <v>1809</v>
      </c>
      <c r="D5" s="787"/>
    </row>
    <row r="6" spans="1:4" ht="15.75" customHeight="1" x14ac:dyDescent="0.25">
      <c r="A6" s="198">
        <f>A5+1</f>
        <v>3</v>
      </c>
      <c r="B6" s="199" t="s">
        <v>1810</v>
      </c>
      <c r="C6" s="221" t="s">
        <v>1811</v>
      </c>
      <c r="D6" s="788"/>
    </row>
    <row r="7" spans="1:4" ht="15.75" customHeight="1" x14ac:dyDescent="0.25">
      <c r="A7" s="563">
        <f>A6+1</f>
        <v>4</v>
      </c>
      <c r="B7" s="564" t="s">
        <v>1812</v>
      </c>
      <c r="C7" s="565" t="s">
        <v>1813</v>
      </c>
      <c r="D7" s="566" t="s">
        <v>1814</v>
      </c>
    </row>
    <row r="8" spans="1:4" ht="15.75" customHeight="1" x14ac:dyDescent="0.25">
      <c r="A8" s="198">
        <f>A7+1</f>
        <v>5</v>
      </c>
      <c r="B8" s="199" t="s">
        <v>1815</v>
      </c>
      <c r="C8" s="221" t="s">
        <v>1816</v>
      </c>
      <c r="D8" s="200" t="s">
        <v>2132</v>
      </c>
    </row>
    <row r="9" spans="1:4" ht="15.75" customHeight="1" x14ac:dyDescent="0.25">
      <c r="A9" s="563">
        <f>A8+1</f>
        <v>6</v>
      </c>
      <c r="B9" s="564" t="s">
        <v>1817</v>
      </c>
      <c r="C9" s="565" t="s">
        <v>1818</v>
      </c>
      <c r="D9" s="567" t="s">
        <v>2015</v>
      </c>
    </row>
    <row r="10" spans="1:4" ht="15.75" customHeight="1" x14ac:dyDescent="0.25">
      <c r="A10" s="198">
        <v>7</v>
      </c>
      <c r="B10" s="199" t="s">
        <v>1819</v>
      </c>
      <c r="C10" s="221" t="s">
        <v>1820</v>
      </c>
      <c r="D10" s="200" t="s">
        <v>2016</v>
      </c>
    </row>
    <row r="11" spans="1:4" ht="15.75" customHeight="1" x14ac:dyDescent="0.25">
      <c r="A11" s="568">
        <v>8</v>
      </c>
      <c r="B11" s="564" t="s">
        <v>162</v>
      </c>
      <c r="C11" s="569" t="s">
        <v>2003</v>
      </c>
      <c r="D11" s="791" t="s">
        <v>2017</v>
      </c>
    </row>
    <row r="12" spans="1:4" ht="15.75" customHeight="1" x14ac:dyDescent="0.25">
      <c r="A12" s="568">
        <v>9</v>
      </c>
      <c r="B12" s="564" t="s">
        <v>163</v>
      </c>
      <c r="C12" s="565" t="s">
        <v>40</v>
      </c>
      <c r="D12" s="789"/>
    </row>
    <row r="13" spans="1:4" ht="15.75" customHeight="1" x14ac:dyDescent="0.25">
      <c r="A13" s="568">
        <v>10</v>
      </c>
      <c r="B13" s="564" t="s">
        <v>164</v>
      </c>
      <c r="C13" s="565" t="s">
        <v>165</v>
      </c>
      <c r="D13" s="793"/>
    </row>
    <row r="14" spans="1:4" ht="15.75" customHeight="1" x14ac:dyDescent="0.25">
      <c r="A14" s="198">
        <v>11</v>
      </c>
      <c r="B14" s="199" t="s">
        <v>1821</v>
      </c>
      <c r="C14" s="221" t="s">
        <v>1822</v>
      </c>
      <c r="D14" s="783" t="s">
        <v>178</v>
      </c>
    </row>
    <row r="15" spans="1:4" ht="15.75" customHeight="1" x14ac:dyDescent="0.25">
      <c r="A15" s="198">
        <v>12</v>
      </c>
      <c r="B15" s="199" t="s">
        <v>1823</v>
      </c>
      <c r="C15" s="221" t="s">
        <v>1824</v>
      </c>
      <c r="D15" s="787"/>
    </row>
    <row r="16" spans="1:4" ht="15.75" customHeight="1" x14ac:dyDescent="0.25">
      <c r="A16" s="198">
        <v>13</v>
      </c>
      <c r="B16" s="199" t="s">
        <v>1825</v>
      </c>
      <c r="C16" s="221" t="s">
        <v>1826</v>
      </c>
      <c r="D16" s="788"/>
    </row>
    <row r="17" spans="1:4" ht="15.75" customHeight="1" x14ac:dyDescent="0.25">
      <c r="A17" s="568">
        <v>14</v>
      </c>
      <c r="B17" s="564" t="s">
        <v>166</v>
      </c>
      <c r="C17" s="565" t="s">
        <v>2004</v>
      </c>
      <c r="D17" s="791" t="s">
        <v>2005</v>
      </c>
    </row>
    <row r="18" spans="1:4" ht="30" x14ac:dyDescent="0.25">
      <c r="A18" s="568">
        <v>15</v>
      </c>
      <c r="B18" s="564" t="s">
        <v>167</v>
      </c>
      <c r="C18" s="565" t="s">
        <v>2006</v>
      </c>
      <c r="D18" s="789"/>
    </row>
    <row r="19" spans="1:4" ht="15.75" customHeight="1" x14ac:dyDescent="0.25">
      <c r="A19" s="568">
        <v>16</v>
      </c>
      <c r="B19" s="564" t="s">
        <v>168</v>
      </c>
      <c r="C19" s="565" t="s">
        <v>41</v>
      </c>
      <c r="D19" s="789"/>
    </row>
    <row r="20" spans="1:4" ht="15.75" customHeight="1" x14ac:dyDescent="0.25">
      <c r="A20" s="568">
        <v>17</v>
      </c>
      <c r="B20" s="564" t="s">
        <v>169</v>
      </c>
      <c r="C20" s="565" t="s">
        <v>42</v>
      </c>
      <c r="D20" s="793"/>
    </row>
    <row r="21" spans="1:4" ht="15.75" customHeight="1" x14ac:dyDescent="0.25">
      <c r="A21" s="198">
        <v>18</v>
      </c>
      <c r="B21" s="199" t="s">
        <v>1827</v>
      </c>
      <c r="C21" s="221" t="s">
        <v>1828</v>
      </c>
      <c r="D21" s="783" t="s">
        <v>1829</v>
      </c>
    </row>
    <row r="22" spans="1:4" ht="15.75" customHeight="1" x14ac:dyDescent="0.25">
      <c r="A22" s="198">
        <v>19</v>
      </c>
      <c r="B22" s="199" t="s">
        <v>1830</v>
      </c>
      <c r="C22" s="221" t="s">
        <v>1831</v>
      </c>
      <c r="D22" s="787"/>
    </row>
    <row r="23" spans="1:4" ht="15.75" customHeight="1" x14ac:dyDescent="0.25">
      <c r="A23" s="198">
        <v>20</v>
      </c>
      <c r="B23" s="199" t="s">
        <v>1832</v>
      </c>
      <c r="C23" s="221" t="s">
        <v>1833</v>
      </c>
      <c r="D23" s="787"/>
    </row>
    <row r="24" spans="1:4" ht="15.75" customHeight="1" x14ac:dyDescent="0.25">
      <c r="A24" s="198">
        <v>21</v>
      </c>
      <c r="B24" s="199" t="s">
        <v>1834</v>
      </c>
      <c r="C24" s="221" t="s">
        <v>1835</v>
      </c>
      <c r="D24" s="788"/>
    </row>
    <row r="25" spans="1:4" ht="15.75" customHeight="1" x14ac:dyDescent="0.25">
      <c r="A25" s="563">
        <v>22</v>
      </c>
      <c r="B25" s="564" t="s">
        <v>1836</v>
      </c>
      <c r="C25" s="570" t="s">
        <v>1837</v>
      </c>
      <c r="D25" s="566" t="s">
        <v>1838</v>
      </c>
    </row>
    <row r="26" spans="1:4" ht="15.75" customHeight="1" x14ac:dyDescent="0.25">
      <c r="A26" s="198">
        <v>23</v>
      </c>
      <c r="B26" s="199" t="s">
        <v>1839</v>
      </c>
      <c r="C26" s="221" t="s">
        <v>1840</v>
      </c>
      <c r="D26" s="783" t="s">
        <v>1841</v>
      </c>
    </row>
    <row r="27" spans="1:4" ht="15.75" customHeight="1" x14ac:dyDescent="0.25">
      <c r="A27" s="198">
        <v>24</v>
      </c>
      <c r="B27" s="199" t="s">
        <v>1842</v>
      </c>
      <c r="C27" s="221" t="s">
        <v>1843</v>
      </c>
      <c r="D27" s="787"/>
    </row>
    <row r="28" spans="1:4" ht="15.75" customHeight="1" x14ac:dyDescent="0.25">
      <c r="A28" s="198">
        <v>25</v>
      </c>
      <c r="B28" s="724" t="s">
        <v>2291</v>
      </c>
      <c r="C28" s="221" t="s">
        <v>1845</v>
      </c>
      <c r="D28" s="787"/>
    </row>
    <row r="29" spans="1:4" ht="15.75" customHeight="1" x14ac:dyDescent="0.25">
      <c r="A29" s="198">
        <v>26</v>
      </c>
      <c r="B29" s="724" t="s">
        <v>2292</v>
      </c>
      <c r="C29" s="221" t="s">
        <v>2294</v>
      </c>
      <c r="D29" s="787"/>
    </row>
    <row r="30" spans="1:4" ht="15.75" customHeight="1" x14ac:dyDescent="0.25">
      <c r="A30" s="198">
        <v>27</v>
      </c>
      <c r="B30" s="199" t="s">
        <v>1844</v>
      </c>
      <c r="C30" s="221" t="s">
        <v>2293</v>
      </c>
      <c r="D30" s="788"/>
    </row>
    <row r="31" spans="1:4" ht="15.75" customHeight="1" x14ac:dyDescent="0.25">
      <c r="A31" s="563">
        <v>28</v>
      </c>
      <c r="B31" s="564" t="s">
        <v>1846</v>
      </c>
      <c r="C31" s="565" t="s">
        <v>1847</v>
      </c>
      <c r="D31" s="566" t="s">
        <v>1848</v>
      </c>
    </row>
    <row r="32" spans="1:4" ht="15.75" customHeight="1" x14ac:dyDescent="0.25">
      <c r="A32" s="198">
        <v>29</v>
      </c>
      <c r="B32" s="199" t="s">
        <v>1849</v>
      </c>
      <c r="C32" s="221" t="s">
        <v>1850</v>
      </c>
      <c r="D32" s="783" t="s">
        <v>1851</v>
      </c>
    </row>
    <row r="33" spans="1:4" ht="15.75" customHeight="1" x14ac:dyDescent="0.25">
      <c r="A33" s="198">
        <v>30</v>
      </c>
      <c r="B33" s="199" t="s">
        <v>2239</v>
      </c>
      <c r="C33" s="221" t="s">
        <v>1852</v>
      </c>
      <c r="D33" s="784"/>
    </row>
    <row r="34" spans="1:4" ht="15.75" customHeight="1" x14ac:dyDescent="0.25">
      <c r="A34" s="563">
        <v>31</v>
      </c>
      <c r="B34" s="564" t="s">
        <v>1853</v>
      </c>
      <c r="C34" s="565" t="s">
        <v>1854</v>
      </c>
      <c r="D34" s="791" t="s">
        <v>1855</v>
      </c>
    </row>
    <row r="35" spans="1:4" ht="15.75" customHeight="1" x14ac:dyDescent="0.25">
      <c r="A35" s="563">
        <v>32</v>
      </c>
      <c r="B35" s="564" t="s">
        <v>1856</v>
      </c>
      <c r="C35" s="565" t="s">
        <v>1857</v>
      </c>
      <c r="D35" s="789"/>
    </row>
    <row r="36" spans="1:4" ht="15.75" customHeight="1" x14ac:dyDescent="0.25">
      <c r="A36" s="563">
        <v>33</v>
      </c>
      <c r="B36" s="564" t="s">
        <v>1858</v>
      </c>
      <c r="C36" s="565" t="s">
        <v>1859</v>
      </c>
      <c r="D36" s="793"/>
    </row>
    <row r="37" spans="1:4" ht="15.75" customHeight="1" x14ac:dyDescent="0.25">
      <c r="A37" s="198">
        <v>34</v>
      </c>
      <c r="B37" s="199" t="s">
        <v>1860</v>
      </c>
      <c r="C37" s="221" t="s">
        <v>1861</v>
      </c>
      <c r="D37" s="200" t="s">
        <v>1862</v>
      </c>
    </row>
    <row r="38" spans="1:4" ht="15.75" customHeight="1" x14ac:dyDescent="0.25">
      <c r="A38" s="563">
        <v>35</v>
      </c>
      <c r="B38" s="564" t="s">
        <v>1863</v>
      </c>
      <c r="C38" s="565" t="s">
        <v>1864</v>
      </c>
      <c r="D38" s="791" t="s">
        <v>1865</v>
      </c>
    </row>
    <row r="39" spans="1:4" ht="15.75" customHeight="1" x14ac:dyDescent="0.25">
      <c r="A39" s="563">
        <v>36</v>
      </c>
      <c r="B39" s="564" t="s">
        <v>1866</v>
      </c>
      <c r="C39" s="565" t="s">
        <v>1867</v>
      </c>
      <c r="D39" s="789"/>
    </row>
    <row r="40" spans="1:4" ht="15.75" customHeight="1" x14ac:dyDescent="0.25">
      <c r="A40" s="563">
        <v>37</v>
      </c>
      <c r="B40" s="564" t="s">
        <v>1868</v>
      </c>
      <c r="C40" s="565" t="s">
        <v>1869</v>
      </c>
      <c r="D40" s="789"/>
    </row>
    <row r="41" spans="1:4" ht="15.75" customHeight="1" x14ac:dyDescent="0.25">
      <c r="A41" s="198">
        <v>38</v>
      </c>
      <c r="B41" s="199" t="s">
        <v>1870</v>
      </c>
      <c r="C41" s="481" t="s">
        <v>485</v>
      </c>
      <c r="D41" s="783" t="s">
        <v>1871</v>
      </c>
    </row>
    <row r="42" spans="1:4" ht="15.75" customHeight="1" x14ac:dyDescent="0.25">
      <c r="A42" s="198">
        <v>39</v>
      </c>
      <c r="B42" s="199" t="s">
        <v>1872</v>
      </c>
      <c r="C42" s="481" t="s">
        <v>1874</v>
      </c>
      <c r="D42" s="787"/>
    </row>
    <row r="43" spans="1:4" ht="15.75" customHeight="1" x14ac:dyDescent="0.25">
      <c r="A43" s="198">
        <v>40</v>
      </c>
      <c r="B43" s="199" t="s">
        <v>1873</v>
      </c>
      <c r="C43" s="481" t="s">
        <v>1876</v>
      </c>
      <c r="D43" s="787"/>
    </row>
    <row r="44" spans="1:4" ht="15.75" customHeight="1" x14ac:dyDescent="0.25">
      <c r="A44" s="198">
        <v>41</v>
      </c>
      <c r="B44" s="199" t="s">
        <v>1875</v>
      </c>
      <c r="C44" s="221" t="s">
        <v>486</v>
      </c>
      <c r="D44" s="784"/>
    </row>
    <row r="45" spans="1:4" ht="15.75" customHeight="1" x14ac:dyDescent="0.25">
      <c r="A45" s="563">
        <v>42</v>
      </c>
      <c r="B45" s="564" t="s">
        <v>1877</v>
      </c>
      <c r="C45" s="565" t="s">
        <v>1878</v>
      </c>
      <c r="D45" s="566" t="s">
        <v>1879</v>
      </c>
    </row>
    <row r="46" spans="1:4" ht="15.75" customHeight="1" x14ac:dyDescent="0.25">
      <c r="A46" s="220">
        <v>43</v>
      </c>
      <c r="B46" s="199" t="s">
        <v>172</v>
      </c>
      <c r="C46" s="221" t="s">
        <v>2007</v>
      </c>
      <c r="D46" s="783" t="s">
        <v>2008</v>
      </c>
    </row>
    <row r="47" spans="1:4" ht="15.75" customHeight="1" x14ac:dyDescent="0.25">
      <c r="A47" s="220">
        <v>44</v>
      </c>
      <c r="B47" s="199" t="s">
        <v>173</v>
      </c>
      <c r="C47" s="221" t="s">
        <v>2009</v>
      </c>
      <c r="D47" s="787"/>
    </row>
    <row r="48" spans="1:4" ht="15.75" customHeight="1" x14ac:dyDescent="0.25">
      <c r="A48" s="220">
        <v>45</v>
      </c>
      <c r="B48" s="199" t="s">
        <v>174</v>
      </c>
      <c r="C48" s="221" t="s">
        <v>2010</v>
      </c>
      <c r="D48" s="787"/>
    </row>
    <row r="49" spans="1:4" ht="15.75" customHeight="1" x14ac:dyDescent="0.25">
      <c r="A49" s="220">
        <v>46</v>
      </c>
      <c r="B49" s="199" t="s">
        <v>159</v>
      </c>
      <c r="C49" s="221" t="s">
        <v>710</v>
      </c>
      <c r="D49" s="787"/>
    </row>
    <row r="50" spans="1:4" ht="15.75" customHeight="1" x14ac:dyDescent="0.25">
      <c r="A50" s="220">
        <v>47</v>
      </c>
      <c r="B50" s="199" t="s">
        <v>146</v>
      </c>
      <c r="C50" s="221" t="s">
        <v>711</v>
      </c>
      <c r="D50" s="787"/>
    </row>
    <row r="51" spans="1:4" ht="15.75" customHeight="1" x14ac:dyDescent="0.25">
      <c r="A51" s="220">
        <v>48</v>
      </c>
      <c r="B51" s="199" t="s">
        <v>145</v>
      </c>
      <c r="C51" s="221" t="s">
        <v>712</v>
      </c>
      <c r="D51" s="787"/>
    </row>
    <row r="52" spans="1:4" ht="15.75" customHeight="1" x14ac:dyDescent="0.25">
      <c r="A52" s="220">
        <v>49</v>
      </c>
      <c r="B52" s="199" t="s">
        <v>152</v>
      </c>
      <c r="C52" s="221" t="s">
        <v>713</v>
      </c>
      <c r="D52" s="787"/>
    </row>
    <row r="53" spans="1:4" ht="15.75" customHeight="1" x14ac:dyDescent="0.25">
      <c r="A53" s="220">
        <v>50</v>
      </c>
      <c r="B53" s="199" t="s">
        <v>147</v>
      </c>
      <c r="C53" s="221" t="s">
        <v>714</v>
      </c>
      <c r="D53" s="787"/>
    </row>
    <row r="54" spans="1:4" ht="15.75" customHeight="1" x14ac:dyDescent="0.25">
      <c r="A54" s="220">
        <v>51</v>
      </c>
      <c r="B54" s="199" t="s">
        <v>631</v>
      </c>
      <c r="C54" s="221" t="s">
        <v>715</v>
      </c>
      <c r="D54" s="787"/>
    </row>
    <row r="55" spans="1:4" ht="15.75" customHeight="1" x14ac:dyDescent="0.25">
      <c r="A55" s="220">
        <v>52</v>
      </c>
      <c r="B55" s="199" t="s">
        <v>148</v>
      </c>
      <c r="C55" s="421" t="s">
        <v>716</v>
      </c>
      <c r="D55" s="787"/>
    </row>
    <row r="56" spans="1:4" ht="15.75" customHeight="1" x14ac:dyDescent="0.25">
      <c r="A56" s="220">
        <v>53</v>
      </c>
      <c r="B56" s="199" t="s">
        <v>149</v>
      </c>
      <c r="C56" s="221" t="s">
        <v>717</v>
      </c>
      <c r="D56" s="787"/>
    </row>
    <row r="57" spans="1:4" ht="15.75" customHeight="1" x14ac:dyDescent="0.25">
      <c r="A57" s="220">
        <v>54</v>
      </c>
      <c r="B57" s="199" t="s">
        <v>157</v>
      </c>
      <c r="C57" s="221" t="s">
        <v>718</v>
      </c>
      <c r="D57" s="787"/>
    </row>
    <row r="58" spans="1:4" ht="15.75" customHeight="1" x14ac:dyDescent="0.25">
      <c r="A58" s="220">
        <v>55</v>
      </c>
      <c r="B58" s="199" t="s">
        <v>160</v>
      </c>
      <c r="C58" s="221" t="s">
        <v>719</v>
      </c>
      <c r="D58" s="788"/>
    </row>
    <row r="59" spans="1:4" ht="15.75" customHeight="1" x14ac:dyDescent="0.25">
      <c r="A59" s="568">
        <v>56</v>
      </c>
      <c r="B59" s="564" t="s">
        <v>175</v>
      </c>
      <c r="C59" s="565" t="s">
        <v>2011</v>
      </c>
      <c r="D59" s="566" t="s">
        <v>2012</v>
      </c>
    </row>
    <row r="60" spans="1:4" ht="15.75" customHeight="1" x14ac:dyDescent="0.25">
      <c r="A60" s="198">
        <v>57</v>
      </c>
      <c r="B60" s="199" t="s">
        <v>176</v>
      </c>
      <c r="C60" s="221" t="s">
        <v>1881</v>
      </c>
      <c r="D60" s="783" t="s">
        <v>179</v>
      </c>
    </row>
    <row r="61" spans="1:4" ht="15.75" customHeight="1" x14ac:dyDescent="0.25">
      <c r="A61" s="220">
        <v>58</v>
      </c>
      <c r="B61" s="199" t="s">
        <v>1880</v>
      </c>
      <c r="C61" s="221" t="s">
        <v>2013</v>
      </c>
      <c r="D61" s="784"/>
    </row>
    <row r="62" spans="1:4" ht="15.75" customHeight="1" x14ac:dyDescent="0.25">
      <c r="A62" s="571">
        <v>59</v>
      </c>
      <c r="B62" s="572" t="s">
        <v>1882</v>
      </c>
      <c r="C62" s="573" t="s">
        <v>1883</v>
      </c>
      <c r="D62" s="789" t="s">
        <v>1884</v>
      </c>
    </row>
    <row r="63" spans="1:4" ht="15.75" customHeight="1" x14ac:dyDescent="0.25">
      <c r="A63" s="563">
        <v>60</v>
      </c>
      <c r="B63" s="564" t="s">
        <v>580</v>
      </c>
      <c r="C63" s="565" t="s">
        <v>1885</v>
      </c>
      <c r="D63" s="790"/>
    </row>
    <row r="64" spans="1:4" ht="15.75" customHeight="1" x14ac:dyDescent="0.25">
      <c r="A64" s="563">
        <v>61</v>
      </c>
      <c r="B64" s="564" t="s">
        <v>581</v>
      </c>
      <c r="C64" s="565" t="s">
        <v>1886</v>
      </c>
      <c r="D64" s="790"/>
    </row>
    <row r="65" spans="1:4" ht="15.75" customHeight="1" x14ac:dyDescent="0.25">
      <c r="A65" s="563">
        <v>62</v>
      </c>
      <c r="B65" s="564" t="s">
        <v>1887</v>
      </c>
      <c r="C65" s="565" t="s">
        <v>1888</v>
      </c>
      <c r="D65" s="790"/>
    </row>
    <row r="66" spans="1:4" ht="15.75" customHeight="1" x14ac:dyDescent="0.25">
      <c r="A66" s="198">
        <v>63</v>
      </c>
      <c r="B66" s="199" t="s">
        <v>1889</v>
      </c>
      <c r="C66" s="221" t="s">
        <v>1890</v>
      </c>
      <c r="D66" s="200" t="s">
        <v>1891</v>
      </c>
    </row>
    <row r="67" spans="1:4" ht="15.75" customHeight="1" x14ac:dyDescent="0.25">
      <c r="A67" s="563">
        <v>64</v>
      </c>
      <c r="B67" s="574" t="s">
        <v>1892</v>
      </c>
      <c r="C67" s="565" t="s">
        <v>1893</v>
      </c>
      <c r="D67" s="791" t="s">
        <v>1894</v>
      </c>
    </row>
    <row r="68" spans="1:4" ht="15.75" customHeight="1" x14ac:dyDescent="0.25">
      <c r="A68" s="563">
        <v>65</v>
      </c>
      <c r="B68" s="564" t="s">
        <v>177</v>
      </c>
      <c r="C68" s="565" t="s">
        <v>1895</v>
      </c>
      <c r="D68" s="789"/>
    </row>
    <row r="69" spans="1:4" ht="15.75" customHeight="1" x14ac:dyDescent="0.25">
      <c r="A69" s="198">
        <v>66</v>
      </c>
      <c r="B69" s="199" t="s">
        <v>1896</v>
      </c>
      <c r="C69" s="221" t="s">
        <v>1897</v>
      </c>
      <c r="D69" s="783" t="s">
        <v>1898</v>
      </c>
    </row>
    <row r="70" spans="1:4" ht="15.75" customHeight="1" x14ac:dyDescent="0.25">
      <c r="A70" s="198">
        <v>67</v>
      </c>
      <c r="B70" s="199" t="s">
        <v>1899</v>
      </c>
      <c r="C70" s="221" t="s">
        <v>1900</v>
      </c>
      <c r="D70" s="787"/>
    </row>
    <row r="71" spans="1:4" ht="15.75" customHeight="1" x14ac:dyDescent="0.25">
      <c r="A71" s="198">
        <v>68</v>
      </c>
      <c r="B71" s="199" t="s">
        <v>1901</v>
      </c>
      <c r="C71" s="422" t="s">
        <v>1902</v>
      </c>
      <c r="D71" s="785"/>
    </row>
    <row r="72" spans="1:4" ht="15.75" customHeight="1" x14ac:dyDescent="0.25">
      <c r="A72" s="198">
        <v>69</v>
      </c>
      <c r="B72" s="199" t="s">
        <v>1903</v>
      </c>
      <c r="C72" s="221" t="s">
        <v>1904</v>
      </c>
      <c r="D72" s="784"/>
    </row>
    <row r="73" spans="1:4" ht="15.75" customHeight="1" x14ac:dyDescent="0.25">
      <c r="A73" s="563">
        <v>70</v>
      </c>
      <c r="B73" s="564" t="s">
        <v>720</v>
      </c>
      <c r="C73" s="565" t="s">
        <v>1905</v>
      </c>
      <c r="D73" s="791" t="s">
        <v>1906</v>
      </c>
    </row>
    <row r="74" spans="1:4" ht="15.75" customHeight="1" x14ac:dyDescent="0.25">
      <c r="A74" s="563">
        <v>71</v>
      </c>
      <c r="B74" s="564" t="s">
        <v>655</v>
      </c>
      <c r="C74" s="565" t="s">
        <v>1907</v>
      </c>
      <c r="D74" s="789"/>
    </row>
    <row r="75" spans="1:4" ht="15.75" customHeight="1" x14ac:dyDescent="0.25">
      <c r="A75" s="563">
        <v>72</v>
      </c>
      <c r="B75" s="564" t="s">
        <v>743</v>
      </c>
      <c r="C75" s="565" t="s">
        <v>744</v>
      </c>
      <c r="D75" s="785"/>
    </row>
    <row r="76" spans="1:4" ht="15.75" customHeight="1" x14ac:dyDescent="0.25">
      <c r="A76" s="563">
        <v>73</v>
      </c>
      <c r="B76" s="564" t="s">
        <v>745</v>
      </c>
      <c r="C76" s="565" t="s">
        <v>746</v>
      </c>
      <c r="D76" s="785"/>
    </row>
    <row r="77" spans="1:4" ht="15.75" customHeight="1" x14ac:dyDescent="0.25">
      <c r="A77" s="563">
        <v>74</v>
      </c>
      <c r="B77" s="725" t="s">
        <v>2295</v>
      </c>
      <c r="C77" s="565" t="s">
        <v>747</v>
      </c>
      <c r="D77" s="785"/>
    </row>
    <row r="78" spans="1:4" ht="15.75" customHeight="1" x14ac:dyDescent="0.25">
      <c r="A78" s="563">
        <v>75</v>
      </c>
      <c r="B78" s="725" t="s">
        <v>2296</v>
      </c>
      <c r="C78" s="565" t="s">
        <v>748</v>
      </c>
      <c r="D78" s="784"/>
    </row>
    <row r="79" spans="1:4" ht="15.75" customHeight="1" x14ac:dyDescent="0.25">
      <c r="A79" s="198">
        <v>76</v>
      </c>
      <c r="B79" s="199" t="s">
        <v>1908</v>
      </c>
      <c r="C79" s="221" t="s">
        <v>1909</v>
      </c>
      <c r="D79" s="200" t="s">
        <v>1910</v>
      </c>
    </row>
    <row r="80" spans="1:4" ht="15.75" customHeight="1" x14ac:dyDescent="0.25">
      <c r="A80" s="563">
        <v>77</v>
      </c>
      <c r="B80" s="564" t="s">
        <v>1911</v>
      </c>
      <c r="C80" s="565" t="s">
        <v>1912</v>
      </c>
      <c r="D80" s="791" t="s">
        <v>1913</v>
      </c>
    </row>
    <row r="81" spans="1:5" ht="15.75" customHeight="1" x14ac:dyDescent="0.25">
      <c r="A81" s="563">
        <v>78</v>
      </c>
      <c r="B81" s="564" t="s">
        <v>1914</v>
      </c>
      <c r="C81" s="565" t="s">
        <v>1915</v>
      </c>
      <c r="D81" s="789"/>
    </row>
    <row r="82" spans="1:5" ht="15.75" customHeight="1" x14ac:dyDescent="0.25">
      <c r="A82" s="563">
        <v>79</v>
      </c>
      <c r="B82" s="564" t="s">
        <v>1916</v>
      </c>
      <c r="C82" s="565" t="s">
        <v>1917</v>
      </c>
      <c r="D82" s="789"/>
    </row>
    <row r="83" spans="1:5" ht="15.75" customHeight="1" x14ac:dyDescent="0.25">
      <c r="A83" s="563">
        <v>80</v>
      </c>
      <c r="B83" s="575" t="s">
        <v>1918</v>
      </c>
      <c r="C83" s="565" t="s">
        <v>1919</v>
      </c>
      <c r="D83" s="789"/>
    </row>
    <row r="84" spans="1:5" ht="15.75" customHeight="1" x14ac:dyDescent="0.25">
      <c r="A84" s="563">
        <v>81</v>
      </c>
      <c r="B84" s="564" t="s">
        <v>1920</v>
      </c>
      <c r="C84" s="565" t="s">
        <v>1921</v>
      </c>
      <c r="D84" s="789"/>
    </row>
    <row r="85" spans="1:5" ht="15.75" customHeight="1" x14ac:dyDescent="0.25">
      <c r="A85" s="563">
        <v>82</v>
      </c>
      <c r="B85" s="564" t="s">
        <v>1922</v>
      </c>
      <c r="C85" s="565" t="s">
        <v>1923</v>
      </c>
      <c r="D85" s="790"/>
    </row>
    <row r="86" spans="1:5" ht="15.75" customHeight="1" x14ac:dyDescent="0.25">
      <c r="A86" s="563">
        <v>83</v>
      </c>
      <c r="B86" s="564" t="s">
        <v>1924</v>
      </c>
      <c r="C86" s="565" t="s">
        <v>1925</v>
      </c>
      <c r="D86" s="790"/>
    </row>
    <row r="87" spans="1:5" ht="15.75" customHeight="1" x14ac:dyDescent="0.25">
      <c r="A87" s="563">
        <v>84</v>
      </c>
      <c r="B87" s="564" t="s">
        <v>1926</v>
      </c>
      <c r="C87" s="565" t="s">
        <v>1927</v>
      </c>
      <c r="D87" s="790"/>
    </row>
    <row r="88" spans="1:5" ht="15.75" customHeight="1" x14ac:dyDescent="0.25">
      <c r="A88" s="563">
        <v>85</v>
      </c>
      <c r="B88" s="564" t="s">
        <v>1928</v>
      </c>
      <c r="C88" s="565" t="s">
        <v>1929</v>
      </c>
      <c r="D88" s="790"/>
    </row>
    <row r="89" spans="1:5" ht="15.75" customHeight="1" x14ac:dyDescent="0.25">
      <c r="A89" s="563">
        <v>86</v>
      </c>
      <c r="B89" s="564" t="s">
        <v>1930</v>
      </c>
      <c r="C89" s="565" t="s">
        <v>1931</v>
      </c>
      <c r="D89" s="792"/>
    </row>
    <row r="90" spans="1:5" ht="15.75" customHeight="1" x14ac:dyDescent="0.25">
      <c r="A90" s="198">
        <v>87</v>
      </c>
      <c r="B90" s="199" t="s">
        <v>1932</v>
      </c>
      <c r="C90" s="221" t="s">
        <v>1933</v>
      </c>
      <c r="D90" s="783" t="s">
        <v>1934</v>
      </c>
    </row>
    <row r="91" spans="1:5" ht="15.75" customHeight="1" x14ac:dyDescent="0.25">
      <c r="A91" s="198">
        <v>88</v>
      </c>
      <c r="B91" s="199" t="s">
        <v>1935</v>
      </c>
      <c r="C91" s="221" t="s">
        <v>1936</v>
      </c>
      <c r="D91" s="785"/>
    </row>
    <row r="92" spans="1:5" ht="15.75" customHeight="1" x14ac:dyDescent="0.25">
      <c r="A92" s="198">
        <v>89</v>
      </c>
      <c r="B92" s="724" t="s">
        <v>2297</v>
      </c>
      <c r="C92" s="221" t="s">
        <v>1937</v>
      </c>
      <c r="D92" s="785"/>
    </row>
    <row r="93" spans="1:5" ht="15.75" customHeight="1" x14ac:dyDescent="0.25">
      <c r="A93" s="198">
        <v>90</v>
      </c>
      <c r="B93" s="199" t="s">
        <v>180</v>
      </c>
      <c r="C93" s="221" t="s">
        <v>1938</v>
      </c>
      <c r="D93" s="785"/>
    </row>
    <row r="94" spans="1:5" ht="15.75" customHeight="1" thickBot="1" x14ac:dyDescent="0.3">
      <c r="A94" s="202">
        <v>91</v>
      </c>
      <c r="B94" s="201" t="s">
        <v>181</v>
      </c>
      <c r="C94" s="241" t="s">
        <v>1939</v>
      </c>
      <c r="D94" s="786"/>
    </row>
    <row r="95" spans="1:5" ht="15.75" customHeight="1" x14ac:dyDescent="0.25">
      <c r="A95" s="207"/>
      <c r="B95" s="207"/>
      <c r="C95" s="207"/>
      <c r="D95" s="782"/>
    </row>
    <row r="96" spans="1:5" ht="15.75" customHeight="1" x14ac:dyDescent="0.25">
      <c r="A96" s="207"/>
      <c r="B96" s="207"/>
      <c r="C96" s="207"/>
      <c r="D96" s="782"/>
      <c r="E96" s="207"/>
    </row>
    <row r="97" spans="4:5" ht="15.75" customHeight="1" x14ac:dyDescent="0.25">
      <c r="D97" s="207"/>
      <c r="E97" s="207"/>
    </row>
    <row r="98" spans="4:5" x14ac:dyDescent="0.25">
      <c r="D98" s="207"/>
      <c r="E98" s="207"/>
    </row>
    <row r="99" spans="4:5" x14ac:dyDescent="0.25">
      <c r="D99" s="207"/>
      <c r="E99" s="207"/>
    </row>
    <row r="100" spans="4:5" x14ac:dyDescent="0.25">
      <c r="D100" s="782"/>
      <c r="E100" s="207"/>
    </row>
    <row r="101" spans="4:5" x14ac:dyDescent="0.25">
      <c r="D101" s="782"/>
      <c r="E101" s="207"/>
    </row>
    <row r="102" spans="4:5" x14ac:dyDescent="0.25">
      <c r="D102" s="782"/>
      <c r="E102" s="207"/>
    </row>
    <row r="103" spans="4:5" x14ac:dyDescent="0.25">
      <c r="D103" s="207"/>
      <c r="E103" s="207"/>
    </row>
    <row r="104" spans="4:5" x14ac:dyDescent="0.25">
      <c r="D104" s="207"/>
      <c r="E104" s="207"/>
    </row>
    <row r="105" spans="4:5" x14ac:dyDescent="0.25">
      <c r="D105" s="207"/>
      <c r="E105" s="207"/>
    </row>
    <row r="106" spans="4:5" x14ac:dyDescent="0.25">
      <c r="E106" s="207"/>
    </row>
  </sheetData>
  <mergeCells count="24">
    <mergeCell ref="D17:D20"/>
    <mergeCell ref="D14:D16"/>
    <mergeCell ref="A1:B2"/>
    <mergeCell ref="C1:C2"/>
    <mergeCell ref="D1:D2"/>
    <mergeCell ref="A3:B3"/>
    <mergeCell ref="D4:D6"/>
    <mergeCell ref="D11:D13"/>
    <mergeCell ref="D100:D102"/>
    <mergeCell ref="D60:D61"/>
    <mergeCell ref="D90:D94"/>
    <mergeCell ref="D21:D24"/>
    <mergeCell ref="D32:D33"/>
    <mergeCell ref="D41:D44"/>
    <mergeCell ref="D62:D65"/>
    <mergeCell ref="D67:D68"/>
    <mergeCell ref="D69:D72"/>
    <mergeCell ref="D95:D96"/>
    <mergeCell ref="D80:D89"/>
    <mergeCell ref="D34:D36"/>
    <mergeCell ref="D38:D40"/>
    <mergeCell ref="D26:D30"/>
    <mergeCell ref="D46:D58"/>
    <mergeCell ref="D73:D78"/>
  </mergeCells>
  <phoneticPr fontId="0" type="noConversion"/>
  <hyperlinks>
    <hyperlink ref="C4" location="'SS114121-01'!Print_Area" display="11 41 21-01" xr:uid="{00000000-0004-0000-0100-000000000000}"/>
    <hyperlink ref="C5" location="'SS114121-02'!Print_Area" display="11 41 21-02" xr:uid="{00000000-0004-0000-0100-000001000000}"/>
    <hyperlink ref="C6" location="'SS114121-03'!Print_Area" display="11 41 21-03" xr:uid="{00000000-0004-0000-0100-000002000000}"/>
    <hyperlink ref="C7" location="'SS115313-01'!Print_Area" display="11 53 13-01" xr:uid="{00000000-0004-0000-0100-000003000000}"/>
    <hyperlink ref="C8" location="'SS115353-01'!Print_Area" display="11 53 53-01" xr:uid="{00000000-0004-0000-0100-000004000000}"/>
    <hyperlink ref="C9" location="'SS230511-01'!Print_Area" display="23 05 11-01" xr:uid="{00000000-0004-0000-0100-000005000000}"/>
    <hyperlink ref="C10" location="'SS230541-01'!Print_Area" display="23 05 41-01" xr:uid="{00000000-0004-0000-0100-000006000000}"/>
    <hyperlink ref="C14" location="'SS230923-01'!Print_Area" display="23 09 23-01" xr:uid="{00000000-0004-0000-0100-000007000000}"/>
    <hyperlink ref="C16" location="'SS230923-03'!Print_Area" display="23 09 23-03" xr:uid="{00000000-0004-0000-0100-000008000000}"/>
    <hyperlink ref="C17" location="'SS232111-01'!Print_Area" display="23 21 11-01" xr:uid="{00000000-0004-0000-0100-000009000000}"/>
    <hyperlink ref="C18" location="'SS232111-02'!Print_Area" display="23 21 11-02" xr:uid="{00000000-0004-0000-0100-00000A000000}"/>
    <hyperlink ref="C21" location="'SS232113-01'!Print_Area" display="23 21 13-01" xr:uid="{00000000-0004-0000-0100-00000B000000}"/>
    <hyperlink ref="C22" location="'SS232113-02'!Print_Area" display="23 21 13-02" xr:uid="{00000000-0004-0000-0100-00000C000000}"/>
    <hyperlink ref="C23" location="'SS232113-03'!Print_Area" display="23 21 13-03" xr:uid="{00000000-0004-0000-0100-00000D000000}"/>
    <hyperlink ref="C24" location="'SS232113-04'!Print_Area" display="23 21 13-04" xr:uid="{00000000-0004-0000-0100-00000E000000}"/>
    <hyperlink ref="C26" location="'SS232213-01'!Print_Area" display="23 22 13-01" xr:uid="{00000000-0004-0000-0100-00000F000000}"/>
    <hyperlink ref="C27" location="'SS232213-02'!Print_Area" display="23 22 13-02" xr:uid="{00000000-0004-0000-0100-000010000000}"/>
    <hyperlink ref="C30" location="'SS232213-05'!Print_Area" display="23 22 13-05" xr:uid="{00000000-0004-0000-0100-000011000000}"/>
    <hyperlink ref="C31" location="'SS232223-01'!Print_Area" display="23 22 23-01" xr:uid="{00000000-0004-0000-0100-000012000000}"/>
    <hyperlink ref="C32" location="'SS232500-01'!Print_Area" display="23 25 00-01" xr:uid="{00000000-0004-0000-0100-000013000000}"/>
    <hyperlink ref="C33" location="'SS232500-02'!Print_Area" display="23 25 00-02" xr:uid="{00000000-0004-0000-0100-000014000000}"/>
    <hyperlink ref="C34" location="'SS233100-01'!Print_Area" display="23 31 00-01" xr:uid="{00000000-0004-0000-0100-000015000000}"/>
    <hyperlink ref="C35" location="'SS233100-02'!Print_Area" display="23 31 00-02" xr:uid="{00000000-0004-0000-0100-000016000000}"/>
    <hyperlink ref="C36" location="'SS233100-03'!Print_Area" display="23 31 00-03" xr:uid="{00000000-0004-0000-0100-000017000000}"/>
    <hyperlink ref="C37" location="'SS233400-01'!Print_Area" display="23 34 00-01" xr:uid="{00000000-0004-0000-0100-000018000000}"/>
    <hyperlink ref="C38" location="'SS233600-01'!Print_Area" display="23 36 00-01" xr:uid="{00000000-0004-0000-0100-000019000000}"/>
    <hyperlink ref="C39" location="'SS233600-02'!Print_Area" display="23 36 00-02" xr:uid="{00000000-0004-0000-0100-00001A000000}"/>
    <hyperlink ref="C40" location="'SS233600-03'!Print_Area" display="23 36 00-03" xr:uid="{00000000-0004-0000-0100-00001B000000}"/>
    <hyperlink ref="C44" location="'SS233700-03'!Print_Area" display="23 37 00-03" xr:uid="{00000000-0004-0000-0100-00001C000000}"/>
    <hyperlink ref="C45" location="'SS234000-01'!Print_Area" display="23 40 00-01" xr:uid="{00000000-0004-0000-0100-00001D000000}"/>
    <hyperlink ref="C46" location="'SS235011-01'!Print_Area" display="23 50 11-01" xr:uid="{00000000-0004-0000-0100-00001E000000}"/>
    <hyperlink ref="C48" location="'SS235011-03'!Print_Area" display="23 50 11-03" xr:uid="{00000000-0004-0000-0100-00001F000000}"/>
    <hyperlink ref="C47" location="'SS235011-02'!Print_Area" display="23 50 11-02" xr:uid="{00000000-0004-0000-0100-000020000000}"/>
    <hyperlink ref="C11" location="NatGasFlwmtrSched" display="23 09 11-01" xr:uid="{00000000-0004-0000-0100-000021000000}"/>
    <hyperlink ref="C13" location="WtrFlwmtrSched" display="23 09 11-02" xr:uid="{00000000-0004-0000-0100-000022000000}"/>
    <hyperlink ref="C15" location="'SS230923-02'!Print_Area" display="23 09 23-02" xr:uid="{00000000-0004-0000-0100-000023000000}"/>
    <hyperlink ref="C19" location="SteamPressRedValv" display="23 21 11-03" xr:uid="{00000000-0004-0000-0100-000024000000}"/>
    <hyperlink ref="C20" location="SteamLineDripTrap" display="23 21 11-04" xr:uid="{00000000-0004-0000-0100-000025000000}"/>
    <hyperlink ref="C12" location="OilFlwmtrSched" display="23 09 11-02A" xr:uid="{00000000-0004-0000-0100-000026000000}"/>
    <hyperlink ref="C25" location="PumpSched" display="23 21 23-01" xr:uid="{00000000-0004-0000-0100-000027000000}"/>
    <hyperlink ref="C41" location="AirDevSched" display="23 37 00-01A" xr:uid="{00000000-0004-0000-0100-000028000000}"/>
    <hyperlink ref="C42" location="AirDevSchedLin" display="23 37 00-01B" xr:uid="{00000000-0004-0000-0100-000029000000}"/>
    <hyperlink ref="C43" location="AirDevSchedRtn" display="23 37 00-02" xr:uid="{00000000-0004-0000-0100-00002A000000}"/>
    <hyperlink ref="C51" location="'SS235011-06'!Print_Area" display="23 50 11-06" xr:uid="{00000000-0004-0000-0100-00002B000000}"/>
    <hyperlink ref="C52" location="'SS235011-07'!Print_Area" display="23 50 11-07" xr:uid="{00000000-0004-0000-0100-00002C000000}"/>
    <hyperlink ref="C53" location="'SS235011-08'!Print_Area" display="23 50 11-08" xr:uid="{00000000-0004-0000-0100-00002D000000}"/>
    <hyperlink ref="C54" location="'SS235011-09'!Print_Area" display="23 50 11-09" xr:uid="{00000000-0004-0000-0100-00002E000000}"/>
    <hyperlink ref="C55" location="'SS235011-10'!Print_Area" display="23 50 11-10" xr:uid="{00000000-0004-0000-0100-00002F000000}"/>
    <hyperlink ref="C56" location="'SS235011-11'!Print_Area" display="23 50 11-11" xr:uid="{00000000-0004-0000-0100-000030000000}"/>
    <hyperlink ref="C57" location="'SS235011-12'!Print_Area" display="23 50 11-12" xr:uid="{00000000-0004-0000-0100-000031000000}"/>
    <hyperlink ref="C49" location="'SS235011-04'!Print_Area" display="23 50 11-04" xr:uid="{00000000-0004-0000-0100-000032000000}"/>
    <hyperlink ref="C58" location="BPEmerGasShtffValv" display="23 05 11-03E" xr:uid="{00000000-0004-0000-0100-000033000000}"/>
    <hyperlink ref="C60" location="'SS235239-01'!Print_Area" display="23 52 39-01" xr:uid="{00000000-0004-0000-0100-000034000000}"/>
    <hyperlink ref="C62" location="'SS236400-01'!Print_Area" display="23 64 00-01" xr:uid="{00000000-0004-0000-0100-000035000000}"/>
    <hyperlink ref="C63" location="'SS236400-02'!Print_Area" display="23 64 00-02" xr:uid="{00000000-0004-0000-0100-000036000000}"/>
    <hyperlink ref="C64" location="RemoteCondChill" display="23 64 00-03" xr:uid="{00000000-0004-0000-0100-000037000000}"/>
    <hyperlink ref="C65" location="'SS236400-04'!Print_Area" display="23 64 00-04" xr:uid="{00000000-0004-0000-0100-000038000000}"/>
    <hyperlink ref="C66" location="'SS236500-01'!Print_Area" display="23 65 00-01" xr:uid="{00000000-0004-0000-0100-000039000000}"/>
    <hyperlink ref="C67" location="'SS237200-01'!Print_Area" display="23 72 00-01" xr:uid="{00000000-0004-0000-0100-00003A000000}"/>
    <hyperlink ref="C59" location="WaterTubeStmBlr" display="23 52 33-01" xr:uid="{00000000-0004-0000-0100-00003B000000}"/>
    <hyperlink ref="C61" location="HtWtrHtgBoilSched" display="23 52 39-02" xr:uid="{00000000-0004-0000-0100-00003C000000}"/>
    <hyperlink ref="C68" location="'SS237200-02'!Print_Area" display="23 72 00-02" xr:uid="{00000000-0004-0000-0100-00003D000000}"/>
    <hyperlink ref="C69" location="'SS237300-01'!Print_Area" display="23 73 00-01" xr:uid="{00000000-0004-0000-0100-00003E000000}"/>
    <hyperlink ref="C70" location="'SS237300-02'!Print_Area" display="23 73 00-02" xr:uid="{00000000-0004-0000-0100-00003F000000}"/>
    <hyperlink ref="C71" location="'SS237300-03'!Print_Area" display="23 73 00-03" xr:uid="{00000000-0004-0000-0100-000040000000}"/>
    <hyperlink ref="C72" location="'SS237300-04'!Print_Area" display="23 73 00-04" xr:uid="{00000000-0004-0000-0100-000041000000}"/>
    <hyperlink ref="C73" location="'SS238100-01'!Print_Area" display="23 81 00-01" xr:uid="{00000000-0004-0000-0100-000042000000}"/>
    <hyperlink ref="C74" location="SingPkgWtrCoolAC" display="23 81 00-02" xr:uid="{00000000-0004-0000-0100-000043000000}"/>
    <hyperlink ref="C79" location="'SS238146-01'!Print_Area" display="23 81 46-01" xr:uid="{00000000-0004-0000-0100-000044000000}"/>
    <hyperlink ref="C80" location="'SS238200-01'!Print_Area" display="23 82 00-01" xr:uid="{00000000-0004-0000-0100-000045000000}"/>
    <hyperlink ref="C81" location="'SS238200-02'!Print_Area" display="23 82 00-02" xr:uid="{00000000-0004-0000-0100-000046000000}"/>
    <hyperlink ref="C82" location="'SS238200-03'!Print_Area" display="23 82 00-03" xr:uid="{00000000-0004-0000-0100-000047000000}"/>
    <hyperlink ref="C83" location="'SS238200-04'!Print_Area" display="23 82 00-04" xr:uid="{00000000-0004-0000-0100-000048000000}"/>
    <hyperlink ref="C84" location="'SS238200-05'!Print_Area" display="23 82 00-05" xr:uid="{00000000-0004-0000-0100-000049000000}"/>
    <hyperlink ref="C85" location="'SS238200-06'!Print_Area" display="23 82 00-06" xr:uid="{00000000-0004-0000-0100-00004A000000}"/>
    <hyperlink ref="C86" location="'SS238200-07'!Print_Area" display="23 82 00-07" xr:uid="{00000000-0004-0000-0100-00004B000000}"/>
    <hyperlink ref="C87" location="'SS238200-08'!Print_Area" display="23 82 00-08" xr:uid="{00000000-0004-0000-0100-00004C000000}"/>
    <hyperlink ref="C88" location="'SS238200-09'!Print_Area" display="23 82 00-09" xr:uid="{00000000-0004-0000-0100-00004D000000}"/>
    <hyperlink ref="C89" location="'SS238200-10'!Print_Area" display="23 82 00-10" xr:uid="{00000000-0004-0000-0100-00004E000000}"/>
    <hyperlink ref="C90" location="'SS238216-01'!Print_Area" display="23 82 16-01" xr:uid="{00000000-0004-0000-0100-00004F000000}"/>
    <hyperlink ref="C91" location="'SS238216-02'!Print_Area" display="23 82 16-02" xr:uid="{00000000-0004-0000-0100-000050000000}"/>
    <hyperlink ref="C92" location="'SS238216-03'!Print_Area" display="23 82 16-03" xr:uid="{00000000-0004-0000-0100-000051000000}"/>
    <hyperlink ref="C93" location="'SS238216-04'!Print_Area" display="23 82 16-04" xr:uid="{00000000-0004-0000-0100-000052000000}"/>
    <hyperlink ref="C94" location="'SS238216-05'!Print_Area" display="23 82 16-05" xr:uid="{00000000-0004-0000-0100-000053000000}"/>
    <hyperlink ref="C75" location="'SS238100-03'!Print_Area" display="23 81 00-03" xr:uid="{00000000-0004-0000-0100-000054000000}"/>
    <hyperlink ref="C76" location="'SS238100-04'!Print_Area" display="23 81 00-04" xr:uid="{00000000-0004-0000-0100-000055000000}"/>
    <hyperlink ref="C77" location="'SS238100-05'!Print_Area" display="23 81 00-05" xr:uid="{00000000-0004-0000-0100-000056000000}"/>
    <hyperlink ref="C78" location="'SS238100-06'!Print_Area" display="23 81 00-06" xr:uid="{00000000-0004-0000-0100-000057000000}"/>
    <hyperlink ref="C28" location="'SS232213-03'!Print_Area" display="23 22 13-03" xr:uid="{00000000-0004-0000-0100-000058000000}"/>
    <hyperlink ref="C29" location="'SS232213-04'!Print_Area" display="23 22 13-04" xr:uid="{00000000-0004-0000-0100-000059000000}"/>
    <hyperlink ref="C50" location="'SS235011-05'!Print_Area" display="23 50 11-05" xr:uid="{00000000-0004-0000-0100-00005A000000}"/>
  </hyperlinks>
  <pageMargins left="0.7" right="0.7" top="0.75" bottom="0.75" header="0.3" footer="0.3"/>
  <pageSetup paperSize="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5:AC18"/>
  <sheetViews>
    <sheetView showGridLines="0" zoomScale="81" zoomScaleNormal="81" zoomScalePageLayoutView="60" workbookViewId="0"/>
  </sheetViews>
  <sheetFormatPr defaultColWidth="9.109375" defaultRowHeight="13.2" x14ac:dyDescent="0.25"/>
  <cols>
    <col min="1" max="1" width="12" style="2" customWidth="1"/>
    <col min="2" max="2" width="14.5546875" style="2" customWidth="1"/>
    <col min="3" max="3" width="12" style="2" customWidth="1"/>
    <col min="4" max="4" width="19.109375" style="2" customWidth="1"/>
    <col min="5" max="5" width="14.109375" style="2" customWidth="1"/>
    <col min="6" max="6" width="8.88671875" style="2" customWidth="1"/>
    <col min="7" max="7" width="10" style="2" customWidth="1"/>
    <col min="8" max="8" width="10.109375" style="2" customWidth="1"/>
    <col min="9" max="9" width="9.5546875" style="2" customWidth="1"/>
    <col min="10" max="17" width="8.5546875" style="2" customWidth="1"/>
    <col min="18" max="18" width="17" style="2" customWidth="1"/>
    <col min="19" max="19" width="12.33203125" style="2" customWidth="1"/>
    <col min="20" max="20" width="34.88671875" style="2" customWidth="1"/>
    <col min="21" max="21" width="21.5546875" style="2" bestFit="1" customWidth="1"/>
    <col min="22" max="22" width="20.6640625" style="2" customWidth="1"/>
    <col min="23" max="23" width="12.6640625" style="2" customWidth="1"/>
    <col min="24" max="24" width="16.44140625" style="2" customWidth="1"/>
    <col min="25" max="25" width="17" style="2" customWidth="1"/>
    <col min="26" max="28" width="20.6640625" style="2" customWidth="1"/>
    <col min="29" max="29" width="8.6640625" style="2" customWidth="1"/>
    <col min="30" max="16384" width="9.109375" style="2"/>
  </cols>
  <sheetData>
    <row r="5" spans="1:29" ht="39.75" customHeight="1" thickBot="1" x14ac:dyDescent="0.3">
      <c r="A5" s="215"/>
      <c r="B5" s="215"/>
      <c r="C5" s="215"/>
      <c r="D5" s="215"/>
      <c r="E5" s="215"/>
      <c r="F5" s="215"/>
      <c r="G5" s="215"/>
      <c r="H5" s="215"/>
      <c r="I5" s="215"/>
      <c r="J5" s="215"/>
      <c r="K5" s="215"/>
      <c r="L5" s="215"/>
      <c r="M5" s="215"/>
      <c r="N5" s="215"/>
      <c r="O5" s="215"/>
      <c r="P5" s="215"/>
      <c r="Q5" s="215"/>
      <c r="R5" s="215"/>
      <c r="S5" s="215"/>
      <c r="T5" s="215"/>
      <c r="U5" s="22"/>
      <c r="V5" s="22"/>
    </row>
    <row r="6" spans="1:29" s="3" customFormat="1" ht="24" customHeight="1" x14ac:dyDescent="0.25">
      <c r="A6" s="869" t="s">
        <v>73</v>
      </c>
      <c r="B6" s="924"/>
      <c r="C6" s="870"/>
      <c r="D6" s="870"/>
      <c r="E6" s="870"/>
      <c r="F6" s="870"/>
      <c r="G6" s="870"/>
      <c r="H6" s="870"/>
      <c r="I6" s="870"/>
      <c r="J6" s="870"/>
      <c r="K6" s="870"/>
      <c r="L6" s="870"/>
      <c r="M6" s="870"/>
      <c r="N6" s="870"/>
      <c r="O6" s="870"/>
      <c r="P6" s="870"/>
      <c r="Q6" s="870"/>
      <c r="R6" s="870"/>
      <c r="S6" s="925"/>
      <c r="T6" s="871"/>
      <c r="U6" s="851" t="s">
        <v>909</v>
      </c>
      <c r="V6" s="851"/>
      <c r="W6" s="851"/>
      <c r="X6" s="851"/>
      <c r="Y6" s="851"/>
      <c r="Z6" s="851"/>
      <c r="AA6" s="851"/>
      <c r="AB6" s="851"/>
      <c r="AC6" s="852"/>
    </row>
    <row r="7" spans="1:29" s="3" customFormat="1" ht="31.5" customHeight="1" x14ac:dyDescent="0.25">
      <c r="A7" s="883" t="s">
        <v>911</v>
      </c>
      <c r="B7" s="853" t="s">
        <v>836</v>
      </c>
      <c r="C7" s="927" t="s">
        <v>925</v>
      </c>
      <c r="D7" s="927" t="s">
        <v>74</v>
      </c>
      <c r="E7" s="927" t="s">
        <v>2302</v>
      </c>
      <c r="F7" s="908" t="s">
        <v>2303</v>
      </c>
      <c r="G7" s="909"/>
      <c r="H7" s="908" t="s">
        <v>2304</v>
      </c>
      <c r="I7" s="909"/>
      <c r="J7" s="908" t="s">
        <v>2305</v>
      </c>
      <c r="K7" s="909"/>
      <c r="L7" s="846" t="s">
        <v>2257</v>
      </c>
      <c r="M7" s="875"/>
      <c r="N7" s="846" t="s">
        <v>2258</v>
      </c>
      <c r="O7" s="875"/>
      <c r="P7" s="846" t="s">
        <v>2259</v>
      </c>
      <c r="Q7" s="875"/>
      <c r="R7" s="886" t="s">
        <v>2260</v>
      </c>
      <c r="S7" s="921" t="s">
        <v>2306</v>
      </c>
      <c r="T7" s="876" t="s">
        <v>822</v>
      </c>
      <c r="U7" s="855" t="s">
        <v>906</v>
      </c>
      <c r="V7" s="815" t="s">
        <v>931</v>
      </c>
      <c r="W7" s="815" t="s">
        <v>932</v>
      </c>
      <c r="X7" s="815" t="s">
        <v>2085</v>
      </c>
      <c r="Y7" s="815" t="s">
        <v>2086</v>
      </c>
      <c r="Z7" s="815" t="s">
        <v>933</v>
      </c>
      <c r="AA7" s="815" t="s">
        <v>940</v>
      </c>
      <c r="AB7" s="815" t="s">
        <v>941</v>
      </c>
      <c r="AC7" s="812" t="s">
        <v>934</v>
      </c>
    </row>
    <row r="8" spans="1:29" s="4" customFormat="1" ht="32.1" customHeight="1" thickBot="1" x14ac:dyDescent="0.3">
      <c r="A8" s="926"/>
      <c r="B8" s="891"/>
      <c r="C8" s="928"/>
      <c r="D8" s="929"/>
      <c r="E8" s="929"/>
      <c r="F8" s="733" t="s">
        <v>947</v>
      </c>
      <c r="G8" s="733" t="s">
        <v>949</v>
      </c>
      <c r="H8" s="733" t="s">
        <v>947</v>
      </c>
      <c r="I8" s="733" t="s">
        <v>949</v>
      </c>
      <c r="J8" s="733" t="s">
        <v>947</v>
      </c>
      <c r="K8" s="733" t="s">
        <v>949</v>
      </c>
      <c r="L8" s="405" t="s">
        <v>971</v>
      </c>
      <c r="M8" s="405" t="s">
        <v>953</v>
      </c>
      <c r="N8" s="405" t="s">
        <v>978</v>
      </c>
      <c r="O8" s="405" t="s">
        <v>980</v>
      </c>
      <c r="P8" s="405" t="s">
        <v>978</v>
      </c>
      <c r="Q8" s="405" t="s">
        <v>980</v>
      </c>
      <c r="R8" s="920"/>
      <c r="S8" s="922"/>
      <c r="T8" s="923"/>
      <c r="U8" s="857"/>
      <c r="V8" s="817"/>
      <c r="W8" s="817"/>
      <c r="X8" s="817"/>
      <c r="Y8" s="817"/>
      <c r="Z8" s="817"/>
      <c r="AA8" s="817"/>
      <c r="AB8" s="817"/>
      <c r="AC8" s="814"/>
    </row>
    <row r="9" spans="1:29" s="12" customFormat="1" ht="32.1" customHeight="1" thickTop="1" x14ac:dyDescent="0.25">
      <c r="A9" s="535" t="s">
        <v>539</v>
      </c>
      <c r="B9" s="538" t="s">
        <v>48</v>
      </c>
      <c r="C9" s="731" t="s">
        <v>540</v>
      </c>
      <c r="D9" s="731"/>
      <c r="E9" s="731"/>
      <c r="F9" s="731"/>
      <c r="G9" s="458">
        <f>ROUND(F9*0.06309,2-LEN(INT(F9*0.06309)))</f>
        <v>0</v>
      </c>
      <c r="H9" s="731"/>
      <c r="I9" s="458">
        <f>ROUND(H9*0.06309,2-LEN(INT(H9*0.06309)))</f>
        <v>0</v>
      </c>
      <c r="J9" s="731"/>
      <c r="K9" s="458">
        <f>ROUND(J9*0.06309,2-LEN(INT(J9*0.06309)))</f>
        <v>0</v>
      </c>
      <c r="L9" s="449"/>
      <c r="M9" s="260" t="str">
        <f>IF(ISNUMBER(L9)=TRUE,ROUND((5/9)*(L9-32),1),"")</f>
        <v/>
      </c>
      <c r="N9" s="449"/>
      <c r="O9" s="260">
        <f>ROUND(N9*6.9,2-LEN(INT(N9*6.9)))</f>
        <v>0</v>
      </c>
      <c r="P9" s="449"/>
      <c r="Q9" s="260">
        <f>ROUND(P9*6.9,2-LEN(INT(P9*6.9)))</f>
        <v>0</v>
      </c>
      <c r="R9" s="277"/>
      <c r="S9" s="277"/>
      <c r="T9" s="539"/>
      <c r="U9" s="361"/>
      <c r="V9" s="89"/>
      <c r="W9" s="89"/>
      <c r="X9" s="89"/>
      <c r="Y9" s="89"/>
      <c r="Z9" s="89"/>
      <c r="AA9" s="89"/>
      <c r="AB9" s="89"/>
      <c r="AC9" s="90"/>
    </row>
    <row r="10" spans="1:29" s="12" customFormat="1" ht="32.1" customHeight="1" x14ac:dyDescent="0.25">
      <c r="A10" s="47"/>
      <c r="B10" s="441"/>
      <c r="C10" s="109"/>
      <c r="D10" s="109"/>
      <c r="E10" s="109"/>
      <c r="F10" s="109"/>
      <c r="G10" s="277">
        <f>ROUND(F10*0.06309,2-LEN(INT(F10*0.06309)))</f>
        <v>0</v>
      </c>
      <c r="H10" s="109"/>
      <c r="I10" s="277">
        <f>ROUND(H10*0.06309,2-LEN(INT(H10*0.06309)))</f>
        <v>0</v>
      </c>
      <c r="J10" s="109"/>
      <c r="K10" s="277">
        <f>ROUND(J10*0.06309,2-LEN(INT(J10*0.06309)))</f>
        <v>0</v>
      </c>
      <c r="L10" s="182"/>
      <c r="M10" s="260" t="str">
        <f>IF(ISNUMBER(L10)=TRUE,ROUND((5/9)*(L10-32),1),"")</f>
        <v/>
      </c>
      <c r="N10" s="182"/>
      <c r="O10" s="260">
        <f>ROUND(N10*6.9,2-LEN(INT(N10*6.9)))</f>
        <v>0</v>
      </c>
      <c r="P10" s="182"/>
      <c r="Q10" s="260">
        <f>ROUND(P10*6.9,2-LEN(INT(P10*6.9)))</f>
        <v>0</v>
      </c>
      <c r="R10" s="101"/>
      <c r="S10" s="101"/>
      <c r="T10" s="46"/>
      <c r="U10" s="363"/>
      <c r="V10" s="48"/>
      <c r="W10" s="48"/>
      <c r="X10" s="48"/>
      <c r="Y10" s="48"/>
      <c r="Z10" s="48"/>
      <c r="AA10" s="48"/>
      <c r="AB10" s="48"/>
      <c r="AC10" s="49"/>
    </row>
    <row r="11" spans="1:29" s="12" customFormat="1" ht="32.1" customHeight="1" x14ac:dyDescent="0.25">
      <c r="A11" s="513"/>
      <c r="B11" s="533"/>
      <c r="C11" s="728"/>
      <c r="D11" s="728"/>
      <c r="E11" s="728"/>
      <c r="F11" s="728"/>
      <c r="G11" s="277">
        <f>ROUND(F11*0.06309,2-LEN(INT(F11*0.06309)))</f>
        <v>0</v>
      </c>
      <c r="H11" s="728"/>
      <c r="I11" s="277">
        <f>ROUND(H11*0.06309,2-LEN(INT(H11*0.06309)))</f>
        <v>0</v>
      </c>
      <c r="J11" s="728"/>
      <c r="K11" s="277">
        <f>ROUND(J11*0.06309,2-LEN(INT(J11*0.06309)))</f>
        <v>0</v>
      </c>
      <c r="L11" s="514"/>
      <c r="M11" s="260" t="str">
        <f>IF(ISNUMBER(L11)=TRUE,ROUND((5/9)*(L11-32),1),"")</f>
        <v/>
      </c>
      <c r="N11" s="514"/>
      <c r="O11" s="260">
        <f>ROUND(N11*6.9,2-LEN(INT(N11*6.9)))</f>
        <v>0</v>
      </c>
      <c r="P11" s="514"/>
      <c r="Q11" s="260">
        <f>ROUND(P11*6.9,2-LEN(INT(P11*6.9)))</f>
        <v>0</v>
      </c>
      <c r="R11" s="432"/>
      <c r="S11" s="432"/>
      <c r="T11" s="515"/>
      <c r="U11" s="497"/>
      <c r="V11" s="434"/>
      <c r="W11" s="434"/>
      <c r="X11" s="434"/>
      <c r="Y11" s="434"/>
      <c r="Z11" s="434"/>
      <c r="AA11" s="434"/>
      <c r="AB11" s="434"/>
      <c r="AC11" s="435"/>
    </row>
    <row r="12" spans="1:29" s="12" customFormat="1" ht="32.1" customHeight="1" thickBot="1" x14ac:dyDescent="0.3">
      <c r="A12" s="29"/>
      <c r="B12" s="442"/>
      <c r="C12" s="108"/>
      <c r="D12" s="108"/>
      <c r="E12" s="108"/>
      <c r="F12" s="108"/>
      <c r="G12" s="111">
        <f>ROUND(F12*0.06309,2-LEN(INT(F12*0.06309)))</f>
        <v>0</v>
      </c>
      <c r="H12" s="108"/>
      <c r="I12" s="111">
        <f>ROUND(H12*0.06309,2-LEN(INT(H12*0.06309)))</f>
        <v>0</v>
      </c>
      <c r="J12" s="108"/>
      <c r="K12" s="111">
        <f>ROUND(J12*0.06309,2-LEN(INT(J12*0.06309)))</f>
        <v>0</v>
      </c>
      <c r="L12" s="30"/>
      <c r="M12" s="34" t="str">
        <f>IF(ISNUMBER(L12)=TRUE,ROUND((5/9)*(L12-32),1),"")</f>
        <v/>
      </c>
      <c r="N12" s="30"/>
      <c r="O12" s="34">
        <f>ROUND(N12*6.9,2-LEN(INT(N12*6.9)))</f>
        <v>0</v>
      </c>
      <c r="P12" s="30"/>
      <c r="Q12" s="34">
        <f>ROUND(P12*6.9,2-LEN(INT(P12*6.9)))</f>
        <v>0</v>
      </c>
      <c r="R12" s="111"/>
      <c r="S12" s="111"/>
      <c r="T12" s="31"/>
      <c r="U12" s="366"/>
      <c r="V12" s="44"/>
      <c r="W12" s="44"/>
      <c r="X12" s="44"/>
      <c r="Y12" s="44"/>
      <c r="Z12" s="44"/>
      <c r="AA12" s="44"/>
      <c r="AB12" s="44"/>
      <c r="AC12" s="45"/>
    </row>
    <row r="13" spans="1:29" ht="26.25" customHeight="1" x14ac:dyDescent="0.25"/>
    <row r="14" spans="1:29" ht="26.25" customHeight="1" x14ac:dyDescent="0.25">
      <c r="A14" s="374" t="s">
        <v>825</v>
      </c>
      <c r="B14" s="381"/>
      <c r="C14" s="381"/>
      <c r="D14" s="381"/>
      <c r="E14" s="381"/>
      <c r="F14" s="381"/>
      <c r="G14" s="381"/>
      <c r="H14" s="381"/>
      <c r="I14" s="381"/>
      <c r="J14" s="381"/>
      <c r="K14" s="381"/>
      <c r="L14" s="381"/>
      <c r="M14" s="24"/>
      <c r="N14" s="13"/>
      <c r="O14" s="13"/>
      <c r="P14" s="13"/>
      <c r="Q14" s="13"/>
      <c r="R14" s="13"/>
      <c r="S14" s="13"/>
      <c r="T14" s="13"/>
      <c r="U14" s="13"/>
      <c r="V14" s="13"/>
    </row>
    <row r="15" spans="1:29" ht="26.25" customHeight="1" x14ac:dyDescent="0.25">
      <c r="A15" s="858" t="s">
        <v>768</v>
      </c>
      <c r="B15" s="858"/>
      <c r="C15" s="858"/>
      <c r="D15" s="858"/>
      <c r="E15" s="858"/>
      <c r="F15" s="858"/>
      <c r="G15" s="858"/>
      <c r="H15" s="858"/>
      <c r="I15" s="858"/>
      <c r="J15" s="858"/>
      <c r="K15" s="858"/>
      <c r="L15" s="858"/>
      <c r="M15" s="24"/>
    </row>
    <row r="16" spans="1:29" s="1" customFormat="1" ht="15.9" customHeight="1" x14ac:dyDescent="0.3">
      <c r="A16" s="910"/>
      <c r="B16" s="910"/>
      <c r="C16" s="910"/>
      <c r="D16" s="910"/>
      <c r="E16" s="910"/>
      <c r="F16" s="910"/>
      <c r="G16" s="910"/>
      <c r="H16" s="910"/>
      <c r="I16" s="910"/>
      <c r="J16" s="910"/>
      <c r="K16" s="910"/>
      <c r="L16" s="910"/>
      <c r="M16" s="910"/>
      <c r="N16" s="910"/>
      <c r="O16" s="910"/>
      <c r="P16" s="910"/>
      <c r="Q16" s="910"/>
      <c r="R16" s="910"/>
      <c r="S16" s="910"/>
      <c r="T16" s="910"/>
      <c r="U16" s="2"/>
      <c r="V16" s="2"/>
      <c r="W16" s="2"/>
      <c r="X16" s="2"/>
      <c r="Y16" s="2"/>
      <c r="Z16" s="2"/>
      <c r="AA16" s="2"/>
      <c r="AB16" s="2"/>
      <c r="AC16" s="2"/>
    </row>
    <row r="17" spans="1:5" ht="15.75" customHeight="1" x14ac:dyDescent="0.25">
      <c r="A17" s="919" t="s">
        <v>2300</v>
      </c>
      <c r="B17" s="919"/>
      <c r="C17" s="919"/>
      <c r="D17" s="919"/>
      <c r="E17" s="919"/>
    </row>
    <row r="18" spans="1:5" ht="17.399999999999999" x14ac:dyDescent="0.3">
      <c r="C18" s="734"/>
    </row>
  </sheetData>
  <mergeCells count="28">
    <mergeCell ref="A6:T6"/>
    <mergeCell ref="U6:AC6"/>
    <mergeCell ref="A7:A8"/>
    <mergeCell ref="B7:B8"/>
    <mergeCell ref="C7:C8"/>
    <mergeCell ref="D7:D8"/>
    <mergeCell ref="E7:E8"/>
    <mergeCell ref="F7:G7"/>
    <mergeCell ref="H7:I7"/>
    <mergeCell ref="J7:K7"/>
    <mergeCell ref="AA7:AA8"/>
    <mergeCell ref="AB7:AB8"/>
    <mergeCell ref="AC7:AC8"/>
    <mergeCell ref="Y7:Y8"/>
    <mergeCell ref="Z7:Z8"/>
    <mergeCell ref="A17:E17"/>
    <mergeCell ref="U7:U8"/>
    <mergeCell ref="V7:V8"/>
    <mergeCell ref="W7:W8"/>
    <mergeCell ref="X7:X8"/>
    <mergeCell ref="L7:M7"/>
    <mergeCell ref="N7:O7"/>
    <mergeCell ref="P7:Q7"/>
    <mergeCell ref="R7:R8"/>
    <mergeCell ref="S7:S8"/>
    <mergeCell ref="T7:T8"/>
    <mergeCell ref="A15:L15"/>
    <mergeCell ref="A16:T16"/>
  </mergeCells>
  <printOptions horizontalCentered="1"/>
  <pageMargins left="0.25" right="0.25" top="1" bottom="0.75" header="0.3" footer="0.3"/>
  <pageSetup paperSize="3" fitToWidth="2" orientation="landscape" r:id="rId1"/>
  <headerFooter alignWithMargins="0">
    <oddHeader>&amp;C
&amp;A</oddHeader>
    <oddFooter>&amp;L&amp;D     &amp;T&amp;CISSUED
JUNE 2009&amp;R&amp;F &amp;A
Page 14</oddFooter>
  </headerFooter>
  <colBreaks count="1" manualBreakCount="1">
    <brk id="2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12"/>
  <sheetViews>
    <sheetView showGridLines="0" zoomScale="80" zoomScaleNormal="80" zoomScalePageLayoutView="60" workbookViewId="0"/>
  </sheetViews>
  <sheetFormatPr defaultColWidth="9.109375" defaultRowHeight="13.2" x14ac:dyDescent="0.25"/>
  <cols>
    <col min="1" max="1" width="12.44140625" style="2" customWidth="1"/>
    <col min="2" max="2" width="14" style="2" bestFit="1" customWidth="1"/>
    <col min="3" max="3" width="12" style="2" customWidth="1"/>
    <col min="4" max="4" width="17.44140625" style="2" customWidth="1"/>
    <col min="5" max="5" width="15.109375" style="2" customWidth="1"/>
    <col min="6" max="7" width="9.44140625" style="2" customWidth="1"/>
    <col min="8" max="8" width="8.109375" style="2" customWidth="1"/>
    <col min="9" max="9" width="13.109375" style="2" customWidth="1"/>
    <col min="10" max="13" width="8.5546875" style="2" customWidth="1"/>
    <col min="14" max="14" width="24.109375" style="2" customWidth="1"/>
    <col min="15" max="15" width="47.109375" style="2" customWidth="1"/>
    <col min="16" max="16" width="23.44140625" style="2" customWidth="1"/>
    <col min="17" max="17" width="20.6640625" style="2" customWidth="1"/>
    <col min="18" max="18" width="12.6640625" style="2" customWidth="1"/>
    <col min="19" max="19" width="16.44140625" style="2" customWidth="1"/>
    <col min="20" max="20" width="17" style="2" customWidth="1"/>
    <col min="21" max="23" width="20.6640625" style="2" customWidth="1"/>
    <col min="24" max="24" width="8.6640625" style="2" customWidth="1"/>
    <col min="25" max="16384" width="9.109375" style="2"/>
  </cols>
  <sheetData>
    <row r="1" spans="1:24" ht="39.75" customHeight="1" thickBot="1" x14ac:dyDescent="0.3">
      <c r="A1" s="215"/>
      <c r="B1" s="215"/>
      <c r="C1" s="215"/>
      <c r="D1" s="215"/>
      <c r="E1" s="215"/>
      <c r="F1" s="215"/>
      <c r="G1" s="215"/>
      <c r="H1" s="215"/>
      <c r="I1" s="215"/>
      <c r="J1" s="215"/>
      <c r="K1" s="215"/>
      <c r="L1" s="215"/>
      <c r="M1" s="215"/>
      <c r="N1" s="215"/>
      <c r="O1" s="24"/>
      <c r="P1" s="22"/>
      <c r="Q1" s="22"/>
      <c r="R1" s="22"/>
      <c r="S1" s="22"/>
    </row>
    <row r="2" spans="1:24" s="3" customFormat="1" ht="48" customHeight="1" x14ac:dyDescent="0.25">
      <c r="A2" s="932" t="s">
        <v>76</v>
      </c>
      <c r="B2" s="933"/>
      <c r="C2" s="933"/>
      <c r="D2" s="933"/>
      <c r="E2" s="933"/>
      <c r="F2" s="933"/>
      <c r="G2" s="933"/>
      <c r="H2" s="933"/>
      <c r="I2" s="933"/>
      <c r="J2" s="933"/>
      <c r="K2" s="933"/>
      <c r="L2" s="933"/>
      <c r="M2" s="933"/>
      <c r="N2" s="933"/>
      <c r="O2" s="934"/>
      <c r="P2" s="851" t="s">
        <v>909</v>
      </c>
      <c r="Q2" s="851"/>
      <c r="R2" s="851"/>
      <c r="S2" s="851"/>
      <c r="T2" s="851"/>
      <c r="U2" s="851"/>
      <c r="V2" s="851"/>
      <c r="W2" s="851"/>
      <c r="X2" s="852"/>
    </row>
    <row r="3" spans="1:24" s="3" customFormat="1" ht="30.75" customHeight="1" x14ac:dyDescent="0.25">
      <c r="A3" s="828" t="s">
        <v>911</v>
      </c>
      <c r="B3" s="853" t="s">
        <v>836</v>
      </c>
      <c r="C3" s="853" t="s">
        <v>925</v>
      </c>
      <c r="D3" s="826" t="s">
        <v>74</v>
      </c>
      <c r="E3" s="927" t="s">
        <v>2302</v>
      </c>
      <c r="F3" s="908" t="s">
        <v>2303</v>
      </c>
      <c r="G3" s="909"/>
      <c r="H3" s="908" t="s">
        <v>2304</v>
      </c>
      <c r="I3" s="909"/>
      <c r="J3" s="908" t="s">
        <v>2305</v>
      </c>
      <c r="K3" s="909"/>
      <c r="L3" s="846" t="s">
        <v>2258</v>
      </c>
      <c r="M3" s="875"/>
      <c r="N3" s="846" t="s">
        <v>2260</v>
      </c>
      <c r="O3" s="930" t="s">
        <v>822</v>
      </c>
      <c r="P3" s="818" t="s">
        <v>906</v>
      </c>
      <c r="Q3" s="815" t="s">
        <v>931</v>
      </c>
      <c r="R3" s="815" t="s">
        <v>932</v>
      </c>
      <c r="S3" s="815" t="s">
        <v>2085</v>
      </c>
      <c r="T3" s="815" t="s">
        <v>2086</v>
      </c>
      <c r="U3" s="815" t="s">
        <v>933</v>
      </c>
      <c r="V3" s="815" t="s">
        <v>940</v>
      </c>
      <c r="W3" s="815" t="s">
        <v>941</v>
      </c>
      <c r="X3" s="812" t="s">
        <v>934</v>
      </c>
    </row>
    <row r="4" spans="1:24" s="4" customFormat="1" ht="32.1" customHeight="1" thickBot="1" x14ac:dyDescent="0.3">
      <c r="A4" s="883"/>
      <c r="B4" s="891"/>
      <c r="C4" s="891"/>
      <c r="D4" s="853"/>
      <c r="E4" s="929"/>
      <c r="F4" s="733" t="s">
        <v>947</v>
      </c>
      <c r="G4" s="733" t="s">
        <v>949</v>
      </c>
      <c r="H4" s="733" t="s">
        <v>947</v>
      </c>
      <c r="I4" s="733" t="s">
        <v>949</v>
      </c>
      <c r="J4" s="733" t="s">
        <v>947</v>
      </c>
      <c r="K4" s="733" t="s">
        <v>949</v>
      </c>
      <c r="L4" s="218" t="s">
        <v>978</v>
      </c>
      <c r="M4" s="218" t="s">
        <v>980</v>
      </c>
      <c r="N4" s="886"/>
      <c r="O4" s="931"/>
      <c r="P4" s="820"/>
      <c r="Q4" s="817"/>
      <c r="R4" s="817"/>
      <c r="S4" s="817"/>
      <c r="T4" s="817"/>
      <c r="U4" s="817"/>
      <c r="V4" s="817"/>
      <c r="W4" s="817"/>
      <c r="X4" s="814"/>
    </row>
    <row r="5" spans="1:24" s="12" customFormat="1" ht="32.1" customHeight="1" thickTop="1" x14ac:dyDescent="0.25">
      <c r="A5" s="535" t="s">
        <v>541</v>
      </c>
      <c r="B5" s="538" t="s">
        <v>48</v>
      </c>
      <c r="C5" s="538" t="s">
        <v>540</v>
      </c>
      <c r="D5" s="538"/>
      <c r="E5" s="731"/>
      <c r="F5" s="731"/>
      <c r="G5" s="458">
        <f>ROUND(F5*0.06309,2-LEN(INT(F5*0.06309)))</f>
        <v>0</v>
      </c>
      <c r="H5" s="731"/>
      <c r="I5" s="458">
        <f>ROUND(H5*0.06309,2-LEN(INT(H5*0.06309)))</f>
        <v>0</v>
      </c>
      <c r="J5" s="731"/>
      <c r="K5" s="458">
        <f>ROUND(J5*0.06309,2-LEN(INT(J5*0.06309)))</f>
        <v>0</v>
      </c>
      <c r="L5" s="449"/>
      <c r="M5" s="260">
        <f>ROUND(L5*6.9,2-LEN(INT(L5*6.9)))</f>
        <v>0</v>
      </c>
      <c r="N5" s="540"/>
      <c r="O5" s="557"/>
      <c r="P5" s="367"/>
      <c r="Q5" s="89"/>
      <c r="R5" s="89"/>
      <c r="S5" s="89"/>
      <c r="T5" s="89"/>
      <c r="U5" s="89"/>
      <c r="V5" s="89"/>
      <c r="W5" s="89"/>
      <c r="X5" s="90"/>
    </row>
    <row r="6" spans="1:24" s="12" customFormat="1" ht="32.1" customHeight="1" x14ac:dyDescent="0.25">
      <c r="A6" s="47"/>
      <c r="B6" s="441"/>
      <c r="C6" s="441"/>
      <c r="D6" s="441"/>
      <c r="E6" s="109"/>
      <c r="F6" s="109"/>
      <c r="G6" s="277">
        <f>ROUND(F6*0.06309,2-LEN(INT(F6*0.06309)))</f>
        <v>0</v>
      </c>
      <c r="H6" s="109"/>
      <c r="I6" s="277">
        <f>ROUND(H6*0.06309,2-LEN(INT(H6*0.06309)))</f>
        <v>0</v>
      </c>
      <c r="J6" s="109"/>
      <c r="K6" s="277">
        <f>ROUND(J6*0.06309,2-LEN(INT(J6*0.06309)))</f>
        <v>0</v>
      </c>
      <c r="L6" s="182"/>
      <c r="M6" s="260">
        <f>ROUND(L6*6.9,2-LEN(INT(L6*6.9)))</f>
        <v>0</v>
      </c>
      <c r="N6" s="541"/>
      <c r="O6" s="558"/>
      <c r="P6" s="364"/>
      <c r="Q6" s="48"/>
      <c r="R6" s="48"/>
      <c r="S6" s="48"/>
      <c r="T6" s="48"/>
      <c r="U6" s="48"/>
      <c r="V6" s="48"/>
      <c r="W6" s="48"/>
      <c r="X6" s="49"/>
    </row>
    <row r="7" spans="1:24" s="12" customFormat="1" ht="32.1" customHeight="1" thickBot="1" x14ac:dyDescent="0.3">
      <c r="A7" s="29"/>
      <c r="B7" s="442"/>
      <c r="C7" s="442"/>
      <c r="D7" s="442"/>
      <c r="E7" s="728"/>
      <c r="F7" s="728"/>
      <c r="G7" s="277">
        <f>ROUND(F7*0.06309,2-LEN(INT(F7*0.06309)))</f>
        <v>0</v>
      </c>
      <c r="H7" s="728"/>
      <c r="I7" s="277">
        <f>ROUND(H7*0.06309,2-LEN(INT(H7*0.06309)))</f>
        <v>0</v>
      </c>
      <c r="J7" s="728"/>
      <c r="K7" s="277">
        <f>ROUND(J7*0.06309,2-LEN(INT(J7*0.06309)))</f>
        <v>0</v>
      </c>
      <c r="L7" s="30"/>
      <c r="M7" s="34">
        <f>ROUND(L7*6.9,2-LEN(INT(L7*6.9)))</f>
        <v>0</v>
      </c>
      <c r="N7" s="543"/>
      <c r="O7" s="411"/>
      <c r="P7" s="368"/>
      <c r="Q7" s="44"/>
      <c r="R7" s="44"/>
      <c r="S7" s="44"/>
      <c r="T7" s="44"/>
      <c r="U7" s="44"/>
      <c r="V7" s="44"/>
      <c r="W7" s="44"/>
      <c r="X7" s="45"/>
    </row>
    <row r="8" spans="1:24" ht="25.5" customHeight="1" x14ac:dyDescent="0.25">
      <c r="O8" s="116"/>
    </row>
    <row r="9" spans="1:24" ht="26.25" customHeight="1" x14ac:dyDescent="0.25">
      <c r="A9" s="374" t="s">
        <v>825</v>
      </c>
      <c r="B9" s="381"/>
      <c r="C9" s="381"/>
      <c r="D9" s="381"/>
      <c r="E9" s="381"/>
      <c r="F9" s="381"/>
      <c r="G9" s="381"/>
      <c r="H9" s="381"/>
      <c r="I9" s="381"/>
      <c r="J9" s="381"/>
      <c r="K9" s="381"/>
      <c r="L9" s="381"/>
      <c r="M9" s="381"/>
      <c r="N9" s="24"/>
      <c r="O9" s="13"/>
      <c r="P9" s="13"/>
      <c r="Q9" s="13"/>
      <c r="R9" s="13"/>
      <c r="S9" s="13"/>
      <c r="T9" s="13"/>
      <c r="U9" s="13"/>
      <c r="V9" s="13"/>
    </row>
    <row r="10" spans="1:24" ht="26.25" customHeight="1" x14ac:dyDescent="0.25">
      <c r="A10" s="858" t="s">
        <v>755</v>
      </c>
      <c r="B10" s="858"/>
      <c r="C10" s="858"/>
      <c r="D10" s="858"/>
      <c r="E10" s="858"/>
      <c r="F10" s="858"/>
      <c r="G10" s="858"/>
      <c r="H10" s="858"/>
      <c r="I10" s="858"/>
      <c r="J10" s="858"/>
      <c r="K10" s="858"/>
      <c r="L10" s="858"/>
      <c r="M10" s="858"/>
      <c r="N10" s="24"/>
    </row>
    <row r="11" spans="1:24" s="1" customFormat="1" ht="15.9" customHeight="1" x14ac:dyDescent="0.3">
      <c r="A11" s="910"/>
      <c r="B11" s="910"/>
      <c r="C11" s="910"/>
      <c r="D11" s="910"/>
      <c r="E11" s="910"/>
      <c r="F11" s="910"/>
      <c r="G11" s="910"/>
      <c r="H11" s="910"/>
      <c r="I11" s="910"/>
      <c r="J11" s="910"/>
      <c r="K11" s="910"/>
      <c r="L11" s="910"/>
      <c r="M11" s="910"/>
      <c r="N11" s="910"/>
      <c r="O11" s="232"/>
    </row>
    <row r="12" spans="1:24" ht="15.75" customHeight="1" x14ac:dyDescent="0.25">
      <c r="A12" s="919" t="s">
        <v>2300</v>
      </c>
      <c r="B12" s="919"/>
      <c r="C12" s="919"/>
      <c r="D12" s="919"/>
      <c r="E12" s="919"/>
      <c r="O12" s="232"/>
    </row>
  </sheetData>
  <mergeCells count="25">
    <mergeCell ref="A2:O2"/>
    <mergeCell ref="P2:X2"/>
    <mergeCell ref="A3:A4"/>
    <mergeCell ref="B3:B4"/>
    <mergeCell ref="C3:C4"/>
    <mergeCell ref="D3:D4"/>
    <mergeCell ref="E3:E4"/>
    <mergeCell ref="F3:G3"/>
    <mergeCell ref="H3:I3"/>
    <mergeCell ref="J3:K3"/>
    <mergeCell ref="U3:U4"/>
    <mergeCell ref="V3:V4"/>
    <mergeCell ref="W3:W4"/>
    <mergeCell ref="X3:X4"/>
    <mergeCell ref="L3:M3"/>
    <mergeCell ref="N3:N4"/>
    <mergeCell ref="A11:N11"/>
    <mergeCell ref="A12:E12"/>
    <mergeCell ref="S3:S4"/>
    <mergeCell ref="T3:T4"/>
    <mergeCell ref="O3:O4"/>
    <mergeCell ref="P3:P4"/>
    <mergeCell ref="Q3:Q4"/>
    <mergeCell ref="R3:R4"/>
    <mergeCell ref="A10:M10"/>
  </mergeCells>
  <printOptions horizontalCentered="1"/>
  <pageMargins left="0.25" right="0.25" top="1" bottom="0.75" header="0.3" footer="0.3"/>
  <pageSetup paperSize="3" fitToWidth="2" orientation="landscape" r:id="rId1"/>
  <headerFooter alignWithMargins="0">
    <oddHeader>&amp;C
&amp;A</oddHeader>
    <oddFooter>&amp;L&amp;D     &amp;T&amp;CISSUED
JUNE 2009&amp;R&amp;F &amp;A
Page 15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9"/>
  <sheetViews>
    <sheetView showGridLines="0" zoomScale="82" zoomScaleNormal="82" zoomScalePageLayoutView="60" workbookViewId="0"/>
  </sheetViews>
  <sheetFormatPr defaultColWidth="9.109375" defaultRowHeight="13.2" x14ac:dyDescent="0.25"/>
  <cols>
    <col min="1" max="1" width="12.6640625" style="2" customWidth="1"/>
    <col min="2" max="2" width="14.6640625" style="2" customWidth="1"/>
    <col min="3" max="3" width="12.109375" style="2" customWidth="1"/>
    <col min="4" max="4" width="14.6640625" style="2" customWidth="1"/>
    <col min="5" max="8" width="9.88671875" style="2" customWidth="1"/>
    <col min="9" max="12" width="8.5546875" style="2" customWidth="1"/>
    <col min="13" max="13" width="40" style="2" customWidth="1"/>
    <col min="14" max="14" width="21.5546875" style="2" bestFit="1" customWidth="1"/>
    <col min="15" max="15" width="20.6640625" style="2" customWidth="1"/>
    <col min="16" max="16" width="12.6640625" style="2" customWidth="1"/>
    <col min="17" max="17" width="16.44140625" style="2" customWidth="1"/>
    <col min="18" max="18" width="17" style="2" customWidth="1"/>
    <col min="19" max="21" width="20.6640625" style="2" customWidth="1"/>
    <col min="22" max="22" width="8.6640625" style="2" customWidth="1"/>
    <col min="23" max="16384" width="9.109375" style="2"/>
  </cols>
  <sheetData>
    <row r="1" spans="1:22" ht="45.75" customHeight="1" thickBot="1" x14ac:dyDescent="0.3">
      <c r="A1" s="215"/>
      <c r="B1" s="215"/>
      <c r="C1" s="215"/>
      <c r="D1" s="215"/>
      <c r="E1" s="215"/>
      <c r="F1" s="215"/>
      <c r="G1" s="215"/>
      <c r="H1" s="215"/>
      <c r="I1" s="215"/>
      <c r="J1" s="215"/>
      <c r="K1" s="215"/>
      <c r="L1" s="215"/>
      <c r="M1" s="24"/>
    </row>
    <row r="2" spans="1:22" s="3" customFormat="1" ht="24" customHeight="1" x14ac:dyDescent="0.25">
      <c r="A2" s="935" t="s">
        <v>77</v>
      </c>
      <c r="B2" s="936"/>
      <c r="C2" s="936"/>
      <c r="D2" s="936"/>
      <c r="E2" s="936"/>
      <c r="F2" s="936"/>
      <c r="G2" s="936"/>
      <c r="H2" s="936"/>
      <c r="I2" s="936"/>
      <c r="J2" s="936"/>
      <c r="K2" s="936"/>
      <c r="L2" s="936"/>
      <c r="M2" s="937"/>
      <c r="N2" s="851" t="s">
        <v>909</v>
      </c>
      <c r="O2" s="851"/>
      <c r="P2" s="851"/>
      <c r="Q2" s="851"/>
      <c r="R2" s="851"/>
      <c r="S2" s="851"/>
      <c r="T2" s="851"/>
      <c r="U2" s="851"/>
      <c r="V2" s="852"/>
    </row>
    <row r="3" spans="1:22" s="3" customFormat="1" ht="24" customHeight="1" x14ac:dyDescent="0.25">
      <c r="A3" s="884" t="s">
        <v>911</v>
      </c>
      <c r="B3" s="890" t="s">
        <v>836</v>
      </c>
      <c r="C3" s="890" t="s">
        <v>925</v>
      </c>
      <c r="D3" s="927" t="s">
        <v>2307</v>
      </c>
      <c r="E3" s="940" t="s">
        <v>2262</v>
      </c>
      <c r="F3" s="941"/>
      <c r="G3" s="940" t="s">
        <v>2263</v>
      </c>
      <c r="H3" s="941"/>
      <c r="I3" s="888" t="s">
        <v>2264</v>
      </c>
      <c r="J3" s="942"/>
      <c r="K3" s="942"/>
      <c r="L3" s="942"/>
      <c r="M3" s="943" t="s">
        <v>822</v>
      </c>
      <c r="N3" s="407"/>
      <c r="O3" s="407"/>
      <c r="P3" s="407"/>
      <c r="Q3" s="407"/>
      <c r="R3" s="407"/>
      <c r="S3" s="407"/>
      <c r="T3" s="407"/>
      <c r="U3" s="407"/>
      <c r="V3" s="408"/>
    </row>
    <row r="4" spans="1:22" s="3" customFormat="1" ht="32.1" customHeight="1" x14ac:dyDescent="0.25">
      <c r="A4" s="884"/>
      <c r="B4" s="890"/>
      <c r="C4" s="890"/>
      <c r="D4" s="938"/>
      <c r="E4" s="888"/>
      <c r="F4" s="889"/>
      <c r="G4" s="888"/>
      <c r="H4" s="889"/>
      <c r="I4" s="846" t="s">
        <v>943</v>
      </c>
      <c r="J4" s="882"/>
      <c r="K4" s="846" t="s">
        <v>1998</v>
      </c>
      <c r="L4" s="882"/>
      <c r="M4" s="943"/>
      <c r="N4" s="855" t="s">
        <v>906</v>
      </c>
      <c r="O4" s="815" t="s">
        <v>931</v>
      </c>
      <c r="P4" s="815" t="s">
        <v>932</v>
      </c>
      <c r="Q4" s="815" t="s">
        <v>2085</v>
      </c>
      <c r="R4" s="815" t="s">
        <v>2086</v>
      </c>
      <c r="S4" s="815" t="s">
        <v>933</v>
      </c>
      <c r="T4" s="815" t="s">
        <v>940</v>
      </c>
      <c r="U4" s="815" t="s">
        <v>941</v>
      </c>
      <c r="V4" s="812" t="s">
        <v>934</v>
      </c>
    </row>
    <row r="5" spans="1:22" s="4" customFormat="1" ht="32.1" customHeight="1" thickBot="1" x14ac:dyDescent="0.3">
      <c r="A5" s="885"/>
      <c r="B5" s="891"/>
      <c r="C5" s="891"/>
      <c r="D5" s="939"/>
      <c r="E5" s="357" t="s">
        <v>1243</v>
      </c>
      <c r="F5" s="218" t="s">
        <v>1583</v>
      </c>
      <c r="G5" s="357" t="s">
        <v>1243</v>
      </c>
      <c r="H5" s="218" t="s">
        <v>1583</v>
      </c>
      <c r="I5" s="218" t="s">
        <v>978</v>
      </c>
      <c r="J5" s="243" t="s">
        <v>980</v>
      </c>
      <c r="K5" s="409" t="s">
        <v>978</v>
      </c>
      <c r="L5" s="409" t="s">
        <v>980</v>
      </c>
      <c r="M5" s="931"/>
      <c r="N5" s="857"/>
      <c r="O5" s="817"/>
      <c r="P5" s="817"/>
      <c r="Q5" s="817"/>
      <c r="R5" s="817"/>
      <c r="S5" s="817"/>
      <c r="T5" s="817"/>
      <c r="U5" s="817"/>
      <c r="V5" s="814"/>
    </row>
    <row r="6" spans="1:22" s="12" customFormat="1" ht="32.1" customHeight="1" thickTop="1" x14ac:dyDescent="0.25">
      <c r="A6" s="535" t="s">
        <v>542</v>
      </c>
      <c r="B6" s="538" t="s">
        <v>48</v>
      </c>
      <c r="C6" s="538"/>
      <c r="D6" s="731"/>
      <c r="E6" s="449"/>
      <c r="F6" s="260">
        <f>ROUND(E6*0.454,2-LEN(INT(E6*0.454)))</f>
        <v>0</v>
      </c>
      <c r="G6" s="449"/>
      <c r="H6" s="260">
        <f>ROUND(G6*0.454,2-LEN(INT(G6*0.454)))</f>
        <v>0</v>
      </c>
      <c r="I6" s="449"/>
      <c r="J6" s="260">
        <f>ROUND(I6*6.9,2-LEN(INT(I6*6.9)))</f>
        <v>0</v>
      </c>
      <c r="K6" s="540"/>
      <c r="L6" s="260">
        <f>ROUND(K6*6.9,2-LEN(INT(K6*6.9)))</f>
        <v>0</v>
      </c>
      <c r="M6" s="410"/>
      <c r="N6" s="367"/>
      <c r="O6" s="89"/>
      <c r="P6" s="89"/>
      <c r="Q6" s="89"/>
      <c r="R6" s="89"/>
      <c r="S6" s="89"/>
      <c r="T6" s="89"/>
      <c r="U6" s="89"/>
      <c r="V6" s="90"/>
    </row>
    <row r="7" spans="1:22" s="12" customFormat="1" ht="32.1" customHeight="1" x14ac:dyDescent="0.25">
      <c r="A7" s="513"/>
      <c r="B7" s="533"/>
      <c r="C7" s="533"/>
      <c r="D7" s="728"/>
      <c r="E7" s="514"/>
      <c r="F7" s="260">
        <f>ROUND(E7*0.454,2-LEN(INT(E7*0.454)))</f>
        <v>0</v>
      </c>
      <c r="G7" s="514"/>
      <c r="H7" s="260">
        <f>ROUND(G7*0.454,2-LEN(INT(G7*0.454)))</f>
        <v>0</v>
      </c>
      <c r="I7" s="514"/>
      <c r="J7" s="260">
        <f>ROUND(I7*6.9,2-LEN(INT(I7*6.9)))</f>
        <v>0</v>
      </c>
      <c r="K7" s="542"/>
      <c r="L7" s="260">
        <f>ROUND(K7*6.9,2-LEN(INT(K7*6.9)))</f>
        <v>0</v>
      </c>
      <c r="M7" s="403"/>
      <c r="N7" s="433"/>
      <c r="O7" s="434"/>
      <c r="P7" s="434"/>
      <c r="Q7" s="434"/>
      <c r="R7" s="434"/>
      <c r="S7" s="434"/>
      <c r="T7" s="434"/>
      <c r="U7" s="434"/>
      <c r="V7" s="435"/>
    </row>
    <row r="8" spans="1:22" s="12" customFormat="1" ht="32.1" customHeight="1" thickBot="1" x14ac:dyDescent="0.3">
      <c r="A8" s="29"/>
      <c r="B8" s="442"/>
      <c r="C8" s="442"/>
      <c r="D8" s="108"/>
      <c r="E8" s="30"/>
      <c r="F8" s="34">
        <f>ROUND(E8*0.454,2-LEN(INT(E8*0.454)))</f>
        <v>0</v>
      </c>
      <c r="G8" s="30"/>
      <c r="H8" s="34">
        <f>ROUND(G8*0.454,2-LEN(INT(G8*0.454)))</f>
        <v>0</v>
      </c>
      <c r="I8" s="30"/>
      <c r="J8" s="34">
        <f>ROUND(I8*6.9,2-LEN(INT(I8*6.9)))</f>
        <v>0</v>
      </c>
      <c r="K8" s="543"/>
      <c r="L8" s="34">
        <f>ROUND(K8*6.9,2-LEN(INT(K8*6.9)))</f>
        <v>0</v>
      </c>
      <c r="M8" s="404"/>
      <c r="N8" s="368"/>
      <c r="O8" s="44"/>
      <c r="P8" s="44"/>
      <c r="Q8" s="44"/>
      <c r="R8" s="44"/>
      <c r="S8" s="44"/>
      <c r="T8" s="44"/>
      <c r="U8" s="44"/>
      <c r="V8" s="45"/>
    </row>
    <row r="9" spans="1:22" ht="27.75" customHeight="1" x14ac:dyDescent="0.25"/>
    <row r="10" spans="1:22" s="1" customFormat="1" ht="27" customHeight="1" x14ac:dyDescent="0.3">
      <c r="A10" s="382" t="s">
        <v>922</v>
      </c>
      <c r="B10" s="386"/>
      <c r="C10" s="386"/>
      <c r="D10" s="382"/>
      <c r="E10" s="382"/>
      <c r="F10" s="386"/>
      <c r="G10" s="386"/>
      <c r="H10" s="386"/>
      <c r="I10" s="386"/>
      <c r="J10" s="386"/>
      <c r="K10" s="386"/>
      <c r="L10" s="386"/>
      <c r="M10" s="386"/>
    </row>
    <row r="11" spans="1:22" s="16" customFormat="1" ht="27" customHeight="1" x14ac:dyDescent="0.3">
      <c r="A11" s="835" t="s">
        <v>2261</v>
      </c>
      <c r="B11" s="835"/>
      <c r="C11" s="835"/>
      <c r="D11" s="835"/>
      <c r="E11" s="835"/>
      <c r="F11" s="835"/>
      <c r="G11" s="835"/>
      <c r="H11" s="835"/>
      <c r="I11" s="835"/>
      <c r="J11" s="835"/>
      <c r="K11" s="835"/>
      <c r="L11" s="835"/>
      <c r="M11" s="414"/>
    </row>
    <row r="12" spans="1:22" s="1" customFormat="1" ht="27" customHeight="1" x14ac:dyDescent="0.3">
      <c r="A12" s="835" t="s">
        <v>188</v>
      </c>
      <c r="B12" s="835"/>
      <c r="C12" s="835"/>
      <c r="D12" s="835"/>
      <c r="E12" s="835"/>
      <c r="F12" s="835"/>
      <c r="G12" s="835"/>
      <c r="H12" s="835"/>
      <c r="I12" s="835"/>
      <c r="J12" s="835"/>
      <c r="K12" s="835"/>
      <c r="L12" s="835"/>
      <c r="M12" s="414"/>
    </row>
    <row r="13" spans="1:22" ht="27" customHeight="1" x14ac:dyDescent="0.25">
      <c r="A13" s="834" t="s">
        <v>771</v>
      </c>
      <c r="B13" s="834"/>
      <c r="C13" s="834"/>
      <c r="D13" s="834"/>
      <c r="E13" s="834"/>
      <c r="F13" s="834"/>
      <c r="G13" s="834"/>
      <c r="H13" s="834"/>
      <c r="I13" s="835"/>
      <c r="J13" s="835"/>
      <c r="K13" s="835"/>
      <c r="L13" s="835"/>
      <c r="M13" s="835"/>
    </row>
    <row r="14" spans="1:22" ht="27.75" customHeight="1" x14ac:dyDescent="0.25">
      <c r="A14" s="919" t="s">
        <v>2300</v>
      </c>
      <c r="B14" s="919"/>
      <c r="C14" s="919"/>
      <c r="D14" s="919"/>
      <c r="E14" s="919"/>
    </row>
    <row r="15" spans="1:22" ht="27.75" customHeight="1" x14ac:dyDescent="0.25"/>
    <row r="16" spans="1:22" ht="27.75" customHeight="1" x14ac:dyDescent="0.25"/>
    <row r="17" ht="27.75" customHeight="1" x14ac:dyDescent="0.25"/>
    <row r="18" ht="27.75" customHeight="1" x14ac:dyDescent="0.25"/>
    <row r="19" ht="27.75" customHeight="1" x14ac:dyDescent="0.25"/>
  </sheetData>
  <mergeCells count="25">
    <mergeCell ref="A2:M2"/>
    <mergeCell ref="N2:V2"/>
    <mergeCell ref="A3:A5"/>
    <mergeCell ref="B3:B5"/>
    <mergeCell ref="C3:C5"/>
    <mergeCell ref="D3:D5"/>
    <mergeCell ref="E3:F4"/>
    <mergeCell ref="G3:H4"/>
    <mergeCell ref="I3:L3"/>
    <mergeCell ref="M3:M5"/>
    <mergeCell ref="T4:T5"/>
    <mergeCell ref="U4:U5"/>
    <mergeCell ref="V4:V5"/>
    <mergeCell ref="P4:P5"/>
    <mergeCell ref="Q4:Q5"/>
    <mergeCell ref="A12:L12"/>
    <mergeCell ref="A13:M13"/>
    <mergeCell ref="A14:E14"/>
    <mergeCell ref="R4:R5"/>
    <mergeCell ref="S4:S5"/>
    <mergeCell ref="A11:L11"/>
    <mergeCell ref="I4:J4"/>
    <mergeCell ref="K4:L4"/>
    <mergeCell ref="N4:N5"/>
    <mergeCell ref="O4:O5"/>
  </mergeCells>
  <printOptions horizontalCentered="1"/>
  <pageMargins left="0.25" right="0.25" top="1" bottom="0.75" header="0.3" footer="0.3"/>
  <pageSetup paperSize="3" fitToWidth="2" orientation="landscape" r:id="rId1"/>
  <headerFooter alignWithMargins="0">
    <oddHeader>&amp;C
&amp;A</oddHeader>
    <oddFooter>&amp;L&amp;D     &amp;T&amp;CISSUED
JUNE 2009&amp;R&amp;F &amp;A
Page 16</oddFooter>
  </headerFooter>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13"/>
  <sheetViews>
    <sheetView showGridLines="0" zoomScale="80" zoomScaleNormal="80" zoomScalePageLayoutView="60" workbookViewId="0"/>
  </sheetViews>
  <sheetFormatPr defaultColWidth="9.109375" defaultRowHeight="13.2" x14ac:dyDescent="0.25"/>
  <cols>
    <col min="1" max="1" width="12.6640625" style="2" customWidth="1"/>
    <col min="2" max="2" width="13.44140625" style="2" bestFit="1" customWidth="1"/>
    <col min="3" max="3" width="12" style="2" customWidth="1"/>
    <col min="4" max="5" width="12.109375" style="2" customWidth="1"/>
    <col min="6" max="9" width="8.6640625" style="2" customWidth="1"/>
    <col min="10" max="10" width="15.109375" style="2" customWidth="1"/>
    <col min="11" max="12" width="8.6640625" style="2" customWidth="1"/>
    <col min="13" max="13" width="38.33203125" style="2" customWidth="1"/>
    <col min="14" max="14" width="21.5546875" style="2" bestFit="1" customWidth="1"/>
    <col min="15" max="15" width="20.6640625" style="2" customWidth="1"/>
    <col min="16" max="16" width="12.6640625" style="2" customWidth="1"/>
    <col min="17" max="17" width="16.44140625" style="2" customWidth="1"/>
    <col min="18" max="18" width="17" style="2" customWidth="1"/>
    <col min="19" max="21" width="20.6640625" style="2" customWidth="1"/>
    <col min="22" max="22" width="8.6640625" style="2" customWidth="1"/>
    <col min="23" max="16384" width="9.109375" style="2"/>
  </cols>
  <sheetData>
    <row r="1" spans="1:22" ht="45.75" customHeight="1" thickBot="1" x14ac:dyDescent="0.3">
      <c r="A1" s="215"/>
      <c r="B1" s="215"/>
      <c r="C1" s="215"/>
      <c r="D1" s="215"/>
      <c r="E1" s="215"/>
      <c r="F1" s="215"/>
      <c r="G1" s="215"/>
      <c r="H1" s="215"/>
      <c r="I1" s="215"/>
      <c r="J1" s="215"/>
      <c r="K1" s="215"/>
      <c r="L1" s="215"/>
      <c r="M1" s="215"/>
    </row>
    <row r="2" spans="1:22" s="3" customFormat="1" ht="24" customHeight="1" x14ac:dyDescent="0.25">
      <c r="A2" s="869" t="s">
        <v>79</v>
      </c>
      <c r="B2" s="870"/>
      <c r="C2" s="870"/>
      <c r="D2" s="870"/>
      <c r="E2" s="870"/>
      <c r="F2" s="870"/>
      <c r="G2" s="870"/>
      <c r="H2" s="870"/>
      <c r="I2" s="870"/>
      <c r="J2" s="870"/>
      <c r="K2" s="925"/>
      <c r="L2" s="925"/>
      <c r="M2" s="871"/>
      <c r="N2" s="851" t="s">
        <v>909</v>
      </c>
      <c r="O2" s="851"/>
      <c r="P2" s="851"/>
      <c r="Q2" s="851"/>
      <c r="R2" s="851"/>
      <c r="S2" s="851"/>
      <c r="T2" s="851"/>
      <c r="U2" s="851"/>
      <c r="V2" s="852"/>
    </row>
    <row r="3" spans="1:22" s="3" customFormat="1" ht="31.5" customHeight="1" x14ac:dyDescent="0.25">
      <c r="A3" s="828" t="s">
        <v>911</v>
      </c>
      <c r="B3" s="826" t="s">
        <v>836</v>
      </c>
      <c r="C3" s="826" t="s">
        <v>925</v>
      </c>
      <c r="D3" s="846" t="s">
        <v>2266</v>
      </c>
      <c r="E3" s="875"/>
      <c r="F3" s="886" t="s">
        <v>2265</v>
      </c>
      <c r="G3" s="887"/>
      <c r="H3" s="886" t="s">
        <v>2259</v>
      </c>
      <c r="I3" s="887"/>
      <c r="J3" s="826" t="s">
        <v>1999</v>
      </c>
      <c r="K3" s="846" t="s">
        <v>2267</v>
      </c>
      <c r="L3" s="882"/>
      <c r="M3" s="944" t="s">
        <v>822</v>
      </c>
      <c r="N3" s="818" t="s">
        <v>906</v>
      </c>
      <c r="O3" s="815" t="s">
        <v>931</v>
      </c>
      <c r="P3" s="815" t="s">
        <v>932</v>
      </c>
      <c r="Q3" s="815" t="s">
        <v>2085</v>
      </c>
      <c r="R3" s="815" t="s">
        <v>2086</v>
      </c>
      <c r="S3" s="815" t="s">
        <v>933</v>
      </c>
      <c r="T3" s="815" t="s">
        <v>940</v>
      </c>
      <c r="U3" s="815" t="s">
        <v>941</v>
      </c>
      <c r="V3" s="812" t="s">
        <v>934</v>
      </c>
    </row>
    <row r="4" spans="1:22" s="4" customFormat="1" ht="32.1" customHeight="1" thickBot="1" x14ac:dyDescent="0.3">
      <c r="A4" s="883"/>
      <c r="B4" s="853"/>
      <c r="C4" s="853"/>
      <c r="D4" s="357" t="s">
        <v>1243</v>
      </c>
      <c r="E4" s="218" t="s">
        <v>1583</v>
      </c>
      <c r="F4" s="243" t="s">
        <v>1956</v>
      </c>
      <c r="G4" s="243" t="s">
        <v>980</v>
      </c>
      <c r="H4" s="243" t="s">
        <v>1956</v>
      </c>
      <c r="I4" s="243" t="s">
        <v>980</v>
      </c>
      <c r="J4" s="853"/>
      <c r="K4" s="412" t="s">
        <v>943</v>
      </c>
      <c r="L4" s="412" t="s">
        <v>944</v>
      </c>
      <c r="M4" s="945"/>
      <c r="N4" s="820"/>
      <c r="O4" s="817"/>
      <c r="P4" s="817"/>
      <c r="Q4" s="817"/>
      <c r="R4" s="817"/>
      <c r="S4" s="817"/>
      <c r="T4" s="817"/>
      <c r="U4" s="817"/>
      <c r="V4" s="814"/>
    </row>
    <row r="5" spans="1:22" s="12" customFormat="1" ht="32.1" customHeight="1" thickTop="1" x14ac:dyDescent="0.25">
      <c r="A5" s="535" t="s">
        <v>543</v>
      </c>
      <c r="B5" s="449" t="s">
        <v>48</v>
      </c>
      <c r="C5" s="449" t="s">
        <v>644</v>
      </c>
      <c r="D5" s="449"/>
      <c r="E5" s="260">
        <f>ROUND(D5*0.454,2-LEN(INT(D5*0.454)))</f>
        <v>0</v>
      </c>
      <c r="F5" s="449"/>
      <c r="G5" s="260">
        <f>ROUND(F5*6.9,2-LEN(INT(F5*6.9)))</f>
        <v>0</v>
      </c>
      <c r="H5" s="449"/>
      <c r="I5" s="260">
        <f>ROUND(H5*6.9,2-LEN(INT(H5*6.9)))</f>
        <v>0</v>
      </c>
      <c r="J5" s="449"/>
      <c r="K5" s="540"/>
      <c r="L5" s="406">
        <f>ROUND(K5*25,2-LEN(INT(K5*25)))</f>
        <v>0</v>
      </c>
      <c r="M5" s="539"/>
      <c r="N5" s="367"/>
      <c r="O5" s="89"/>
      <c r="P5" s="89"/>
      <c r="Q5" s="89"/>
      <c r="R5" s="89"/>
      <c r="S5" s="89"/>
      <c r="T5" s="89"/>
      <c r="U5" s="89"/>
      <c r="V5" s="90"/>
    </row>
    <row r="6" spans="1:22" s="12" customFormat="1" ht="32.1" customHeight="1" x14ac:dyDescent="0.25">
      <c r="A6" s="47"/>
      <c r="B6" s="182"/>
      <c r="C6" s="182"/>
      <c r="D6" s="182"/>
      <c r="E6" s="183">
        <f>ROUND(D6*0.454,2-LEN(INT(D6*0.454)))</f>
        <v>0</v>
      </c>
      <c r="F6" s="182"/>
      <c r="G6" s="183">
        <f>ROUND(F6*6.9,2-LEN(INT(F6*6.9)))</f>
        <v>0</v>
      </c>
      <c r="H6" s="182"/>
      <c r="I6" s="183">
        <f>ROUND(H6*6.9,2-LEN(INT(H6*6.9)))</f>
        <v>0</v>
      </c>
      <c r="J6" s="182"/>
      <c r="K6" s="541"/>
      <c r="L6" s="183">
        <f>ROUND(K6*25,2-LEN(INT(K6*25)))</f>
        <v>0</v>
      </c>
      <c r="M6" s="46"/>
      <c r="N6" s="364"/>
      <c r="O6" s="48"/>
      <c r="P6" s="48"/>
      <c r="Q6" s="48"/>
      <c r="R6" s="48"/>
      <c r="S6" s="48"/>
      <c r="T6" s="48"/>
      <c r="U6" s="48"/>
      <c r="V6" s="49"/>
    </row>
    <row r="7" spans="1:22" s="12" customFormat="1" ht="32.1" customHeight="1" x14ac:dyDescent="0.25">
      <c r="A7" s="47"/>
      <c r="B7" s="182"/>
      <c r="C7" s="182"/>
      <c r="D7" s="182"/>
      <c r="E7" s="183">
        <f>ROUND(D7*0.454,2-LEN(INT(D7*0.454)))</f>
        <v>0</v>
      </c>
      <c r="F7" s="182"/>
      <c r="G7" s="183">
        <f>ROUND(F7*6.9,2-LEN(INT(F7*6.9)))</f>
        <v>0</v>
      </c>
      <c r="H7" s="182"/>
      <c r="I7" s="183">
        <f>ROUND(H7*6.9,2-LEN(INT(H7*6.9)))</f>
        <v>0</v>
      </c>
      <c r="J7" s="182"/>
      <c r="K7" s="541"/>
      <c r="L7" s="183">
        <f>ROUND(K7*25,2-LEN(INT(K7*25)))</f>
        <v>0</v>
      </c>
      <c r="M7" s="46"/>
      <c r="N7" s="364"/>
      <c r="O7" s="48"/>
      <c r="P7" s="48"/>
      <c r="Q7" s="48"/>
      <c r="R7" s="48"/>
      <c r="S7" s="48"/>
      <c r="T7" s="48"/>
      <c r="U7" s="48"/>
      <c r="V7" s="49"/>
    </row>
    <row r="8" spans="1:22" s="12" customFormat="1" ht="32.1" customHeight="1" thickBot="1" x14ac:dyDescent="0.3">
      <c r="A8" s="29"/>
      <c r="B8" s="30"/>
      <c r="C8" s="30"/>
      <c r="D8" s="30"/>
      <c r="E8" s="34">
        <f>ROUND(D8*0.454,2-LEN(INT(D8*0.454)))</f>
        <v>0</v>
      </c>
      <c r="F8" s="30"/>
      <c r="G8" s="34">
        <f>ROUND(F8*6.9,2-LEN(INT(F8*6.9)))</f>
        <v>0</v>
      </c>
      <c r="H8" s="30"/>
      <c r="I8" s="34">
        <f>ROUND(H8*6.9,2-LEN(INT(H8*6.9)))</f>
        <v>0</v>
      </c>
      <c r="J8" s="30"/>
      <c r="K8" s="543"/>
      <c r="L8" s="34">
        <f>ROUND(K8*25,2-LEN(INT(K8*25)))</f>
        <v>0</v>
      </c>
      <c r="M8" s="31"/>
      <c r="N8" s="368"/>
      <c r="O8" s="44"/>
      <c r="P8" s="44"/>
      <c r="Q8" s="44"/>
      <c r="R8" s="44"/>
      <c r="S8" s="44"/>
      <c r="T8" s="44"/>
      <c r="U8" s="44"/>
      <c r="V8" s="45"/>
    </row>
    <row r="9" spans="1:22" ht="25.5" customHeight="1" x14ac:dyDescent="0.25">
      <c r="N9" s="12"/>
      <c r="O9" s="12"/>
      <c r="P9" s="12"/>
      <c r="Q9" s="12"/>
      <c r="R9" s="12"/>
      <c r="S9" s="12"/>
      <c r="T9" s="12"/>
      <c r="U9" s="12"/>
    </row>
    <row r="10" spans="1:22" ht="25.5" customHeight="1" x14ac:dyDescent="0.25">
      <c r="A10" s="374" t="s">
        <v>825</v>
      </c>
      <c r="B10" s="381"/>
      <c r="C10" s="381"/>
      <c r="D10" s="381"/>
      <c r="E10" s="381"/>
      <c r="F10" s="381"/>
      <c r="G10" s="381"/>
      <c r="H10" s="381"/>
      <c r="I10" s="24"/>
      <c r="J10" s="13"/>
      <c r="K10" s="13"/>
      <c r="L10" s="13"/>
      <c r="M10" s="13"/>
      <c r="N10" s="13"/>
      <c r="O10" s="13"/>
      <c r="P10" s="13"/>
      <c r="Q10" s="13"/>
    </row>
    <row r="11" spans="1:22" ht="25.5" customHeight="1" x14ac:dyDescent="0.25">
      <c r="A11" s="858" t="s">
        <v>755</v>
      </c>
      <c r="B11" s="858"/>
      <c r="C11" s="858"/>
      <c r="D11" s="858"/>
      <c r="E11" s="858"/>
      <c r="F11" s="858"/>
      <c r="G11" s="858"/>
      <c r="H11" s="858"/>
      <c r="I11" s="24"/>
    </row>
    <row r="12" spans="1:22" s="1" customFormat="1" ht="15.9" customHeight="1" x14ac:dyDescent="0.3">
      <c r="A12" s="910"/>
      <c r="B12" s="910"/>
      <c r="C12" s="910"/>
      <c r="D12" s="11"/>
      <c r="E12" s="11"/>
      <c r="F12" s="11"/>
      <c r="G12" s="11"/>
      <c r="H12" s="11"/>
      <c r="I12" s="11"/>
      <c r="J12" s="11"/>
      <c r="K12" s="11"/>
      <c r="L12" s="11"/>
      <c r="M12" s="11"/>
      <c r="N12" s="16"/>
      <c r="O12" s="16"/>
      <c r="P12" s="16"/>
      <c r="Q12" s="16"/>
      <c r="R12" s="16"/>
      <c r="S12" s="16"/>
      <c r="T12" s="16"/>
      <c r="U12" s="16"/>
    </row>
    <row r="13" spans="1:22" ht="15.75" customHeight="1" x14ac:dyDescent="0.3">
      <c r="A13" s="919" t="s">
        <v>2300</v>
      </c>
      <c r="B13" s="919"/>
      <c r="C13" s="919"/>
      <c r="D13" s="919"/>
      <c r="E13" s="919"/>
      <c r="N13" s="1"/>
      <c r="O13" s="1"/>
      <c r="P13" s="1"/>
      <c r="Q13" s="1"/>
      <c r="R13" s="1"/>
      <c r="S13" s="1"/>
      <c r="T13" s="1"/>
      <c r="U13" s="1"/>
    </row>
  </sheetData>
  <mergeCells count="23">
    <mergeCell ref="A2:M2"/>
    <mergeCell ref="N2:V2"/>
    <mergeCell ref="A3:A4"/>
    <mergeCell ref="B3:B4"/>
    <mergeCell ref="C3:C4"/>
    <mergeCell ref="D3:E3"/>
    <mergeCell ref="F3:G3"/>
    <mergeCell ref="H3:I3"/>
    <mergeCell ref="J3:J4"/>
    <mergeCell ref="K3:L3"/>
    <mergeCell ref="P3:P4"/>
    <mergeCell ref="Q3:Q4"/>
    <mergeCell ref="R3:R4"/>
    <mergeCell ref="A13:E13"/>
    <mergeCell ref="S3:S4"/>
    <mergeCell ref="T3:T4"/>
    <mergeCell ref="U3:U4"/>
    <mergeCell ref="V3:V4"/>
    <mergeCell ref="A11:H11"/>
    <mergeCell ref="A12:C12"/>
    <mergeCell ref="M3:M4"/>
    <mergeCell ref="N3:N4"/>
    <mergeCell ref="O3:O4"/>
  </mergeCells>
  <printOptions horizontalCentered="1"/>
  <pageMargins left="0.25" right="0.25" top="1" bottom="0.75" header="0.3" footer="0.3"/>
  <pageSetup paperSize="3" orientation="landscape" r:id="rId1"/>
  <headerFooter alignWithMargins="0">
    <oddHeader>&amp;C
&amp;A</oddHeader>
    <oddFooter>&amp;L&amp;D     &amp;T&amp;CISSUED
JUNE 2009&amp;R&amp;F &amp;A
Page 17</oddFooter>
  </headerFooter>
  <colBreaks count="1" manualBreakCount="1">
    <brk id="1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J39"/>
  <sheetViews>
    <sheetView showGridLines="0" topLeftCell="I1" zoomScale="78" zoomScaleNormal="78" zoomScalePageLayoutView="60" workbookViewId="0">
      <selection activeCell="I1" sqref="I1"/>
    </sheetView>
  </sheetViews>
  <sheetFormatPr defaultColWidth="3.6640625" defaultRowHeight="13.2" x14ac:dyDescent="0.25"/>
  <cols>
    <col min="1" max="1" width="9.88671875" style="2" customWidth="1"/>
    <col min="2" max="2" width="13" style="2" bestFit="1" customWidth="1"/>
    <col min="3" max="3" width="11" style="2" customWidth="1"/>
    <col min="4" max="4" width="11.5546875" style="2" customWidth="1"/>
    <col min="5" max="5" width="8.6640625" style="2" customWidth="1"/>
    <col min="6" max="7" width="7.88671875" style="2" customWidth="1"/>
    <col min="8" max="17" width="8.5546875" style="2" customWidth="1"/>
    <col min="18" max="22" width="9.6640625" style="2" customWidth="1"/>
    <col min="23" max="24" width="8.44140625" style="2" customWidth="1"/>
    <col min="25" max="26" width="9.6640625" style="2" customWidth="1"/>
    <col min="27" max="27" width="19.33203125" style="2" customWidth="1"/>
    <col min="28" max="28" width="21.88671875" style="2" bestFit="1" customWidth="1"/>
    <col min="29" max="30" width="12.6640625" style="2" customWidth="1"/>
    <col min="31" max="31" width="18.88671875" style="2" customWidth="1"/>
    <col min="32" max="32" width="17.88671875" style="2" customWidth="1"/>
    <col min="33" max="35" width="20.6640625" style="2" customWidth="1"/>
    <col min="36" max="36" width="8.6640625" style="2" customWidth="1"/>
    <col min="37" max="16384" width="3.6640625" style="2"/>
  </cols>
  <sheetData>
    <row r="1" spans="1:36" ht="51.75" customHeight="1" thickBot="1" x14ac:dyDescent="0.3">
      <c r="A1" s="24"/>
      <c r="B1" s="24"/>
      <c r="C1" s="24"/>
      <c r="D1" s="24"/>
      <c r="E1" s="24"/>
      <c r="F1" s="24"/>
      <c r="G1" s="24"/>
      <c r="H1" s="24"/>
      <c r="I1" s="24"/>
      <c r="J1" s="24"/>
      <c r="K1" s="24"/>
      <c r="L1" s="24"/>
      <c r="M1" s="24"/>
      <c r="N1" s="24"/>
      <c r="O1" s="24"/>
      <c r="P1" s="24"/>
      <c r="Q1" s="24"/>
      <c r="R1" s="24"/>
      <c r="S1" s="24"/>
      <c r="T1" s="24"/>
      <c r="U1" s="24"/>
      <c r="V1" s="24"/>
      <c r="W1" s="24"/>
      <c r="X1" s="24"/>
      <c r="Y1" s="24"/>
      <c r="Z1" s="24"/>
      <c r="AA1" s="24"/>
    </row>
    <row r="2" spans="1:36" s="3" customFormat="1" ht="30" customHeight="1" x14ac:dyDescent="0.25">
      <c r="A2" s="823" t="s">
        <v>1035</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5"/>
      <c r="AB2" s="810" t="s">
        <v>909</v>
      </c>
      <c r="AC2" s="810"/>
      <c r="AD2" s="810"/>
      <c r="AE2" s="810"/>
      <c r="AF2" s="810"/>
      <c r="AG2" s="810"/>
      <c r="AH2" s="810"/>
      <c r="AI2" s="810"/>
      <c r="AJ2" s="811"/>
    </row>
    <row r="3" spans="1:36" s="4" customFormat="1" ht="30" customHeight="1" x14ac:dyDescent="0.25">
      <c r="A3" s="828" t="s">
        <v>911</v>
      </c>
      <c r="B3" s="826" t="s">
        <v>836</v>
      </c>
      <c r="C3" s="826" t="s">
        <v>929</v>
      </c>
      <c r="D3" s="826" t="s">
        <v>925</v>
      </c>
      <c r="E3" s="826" t="s">
        <v>842</v>
      </c>
      <c r="F3" s="826" t="s">
        <v>1037</v>
      </c>
      <c r="G3" s="826"/>
      <c r="H3" s="826"/>
      <c r="I3" s="826"/>
      <c r="J3" s="826"/>
      <c r="K3" s="826"/>
      <c r="L3" s="826"/>
      <c r="M3" s="826"/>
      <c r="N3" s="826" t="s">
        <v>987</v>
      </c>
      <c r="O3" s="826"/>
      <c r="P3" s="826"/>
      <c r="Q3" s="826"/>
      <c r="R3" s="826" t="s">
        <v>986</v>
      </c>
      <c r="S3" s="826"/>
      <c r="T3" s="826"/>
      <c r="U3" s="826"/>
      <c r="V3" s="826"/>
      <c r="W3" s="826" t="s">
        <v>985</v>
      </c>
      <c r="X3" s="826"/>
      <c r="Y3" s="826"/>
      <c r="Z3" s="826"/>
      <c r="AA3" s="832" t="s">
        <v>822</v>
      </c>
      <c r="AB3" s="818" t="s">
        <v>906</v>
      </c>
      <c r="AC3" s="815" t="s">
        <v>931</v>
      </c>
      <c r="AD3" s="815" t="s">
        <v>932</v>
      </c>
      <c r="AE3" s="815" t="s">
        <v>2085</v>
      </c>
      <c r="AF3" s="815" t="s">
        <v>2086</v>
      </c>
      <c r="AG3" s="815" t="s">
        <v>933</v>
      </c>
      <c r="AH3" s="815" t="s">
        <v>940</v>
      </c>
      <c r="AI3" s="815" t="s">
        <v>941</v>
      </c>
      <c r="AJ3" s="812" t="s">
        <v>934</v>
      </c>
    </row>
    <row r="4" spans="1:36" s="4" customFormat="1" ht="37.5" customHeight="1" x14ac:dyDescent="0.25">
      <c r="A4" s="828"/>
      <c r="B4" s="826"/>
      <c r="C4" s="826"/>
      <c r="D4" s="826"/>
      <c r="E4" s="826"/>
      <c r="F4" s="826" t="s">
        <v>989</v>
      </c>
      <c r="G4" s="826"/>
      <c r="H4" s="826" t="s">
        <v>1003</v>
      </c>
      <c r="I4" s="826"/>
      <c r="J4" s="826" t="s">
        <v>1017</v>
      </c>
      <c r="K4" s="826"/>
      <c r="L4" s="826" t="s">
        <v>1031</v>
      </c>
      <c r="M4" s="826"/>
      <c r="N4" s="826" t="s">
        <v>866</v>
      </c>
      <c r="O4" s="826"/>
      <c r="P4" s="826" t="s">
        <v>988</v>
      </c>
      <c r="Q4" s="826"/>
      <c r="R4" s="826"/>
      <c r="S4" s="826"/>
      <c r="T4" s="826"/>
      <c r="U4" s="826"/>
      <c r="V4" s="826"/>
      <c r="W4" s="826" t="s">
        <v>544</v>
      </c>
      <c r="X4" s="947" t="s">
        <v>2308</v>
      </c>
      <c r="Y4" s="826" t="s">
        <v>951</v>
      </c>
      <c r="Z4" s="826"/>
      <c r="AA4" s="832"/>
      <c r="AB4" s="819"/>
      <c r="AC4" s="816"/>
      <c r="AD4" s="816"/>
      <c r="AE4" s="816"/>
      <c r="AF4" s="816"/>
      <c r="AG4" s="816"/>
      <c r="AH4" s="816"/>
      <c r="AI4" s="816"/>
      <c r="AJ4" s="813"/>
    </row>
    <row r="5" spans="1:36" s="4" customFormat="1" ht="30" customHeight="1" thickBot="1" x14ac:dyDescent="0.3">
      <c r="A5" s="829"/>
      <c r="B5" s="827"/>
      <c r="C5" s="827"/>
      <c r="D5" s="827"/>
      <c r="E5" s="827"/>
      <c r="F5" s="243" t="s">
        <v>947</v>
      </c>
      <c r="G5" s="243" t="s">
        <v>949</v>
      </c>
      <c r="H5" s="243" t="s">
        <v>971</v>
      </c>
      <c r="I5" s="243" t="s">
        <v>953</v>
      </c>
      <c r="J5" s="243" t="s">
        <v>971</v>
      </c>
      <c r="K5" s="243" t="s">
        <v>953</v>
      </c>
      <c r="L5" s="243" t="s">
        <v>973</v>
      </c>
      <c r="M5" s="243" t="s">
        <v>980</v>
      </c>
      <c r="N5" s="243" t="s">
        <v>978</v>
      </c>
      <c r="O5" s="243" t="s">
        <v>980</v>
      </c>
      <c r="P5" s="243" t="s">
        <v>978</v>
      </c>
      <c r="Q5" s="243" t="s">
        <v>980</v>
      </c>
      <c r="R5" s="729" t="s">
        <v>2309</v>
      </c>
      <c r="S5" s="729" t="s">
        <v>2310</v>
      </c>
      <c r="T5" s="729" t="s">
        <v>2311</v>
      </c>
      <c r="U5" s="243" t="s">
        <v>1243</v>
      </c>
      <c r="V5" s="243" t="s">
        <v>1583</v>
      </c>
      <c r="W5" s="827"/>
      <c r="X5" s="948"/>
      <c r="Y5" s="243" t="s">
        <v>1243</v>
      </c>
      <c r="Z5" s="243" t="s">
        <v>1583</v>
      </c>
      <c r="AA5" s="833"/>
      <c r="AB5" s="949"/>
      <c r="AC5" s="946"/>
      <c r="AD5" s="946"/>
      <c r="AE5" s="946"/>
      <c r="AF5" s="946"/>
      <c r="AG5" s="946"/>
      <c r="AH5" s="946"/>
      <c r="AI5" s="946"/>
      <c r="AJ5" s="950"/>
    </row>
    <row r="6" spans="1:36" s="12" customFormat="1" ht="31.5" customHeight="1" thickTop="1" x14ac:dyDescent="0.25">
      <c r="A6" s="245" t="s">
        <v>80</v>
      </c>
      <c r="B6" s="246" t="s">
        <v>1101</v>
      </c>
      <c r="C6" s="246" t="s">
        <v>1102</v>
      </c>
      <c r="D6" s="246" t="s">
        <v>1065</v>
      </c>
      <c r="E6" s="246" t="s">
        <v>1338</v>
      </c>
      <c r="F6" s="259">
        <v>200</v>
      </c>
      <c r="G6" s="260">
        <f>ROUND(F6*0.06309,2-LEN(INT(F6*0.06309)))</f>
        <v>13</v>
      </c>
      <c r="H6" s="259">
        <v>158</v>
      </c>
      <c r="I6" s="274">
        <f>IF(ISNUMBER(H6)=TRUE,ROUND((5/9)*(H6-32),1),"")</f>
        <v>70</v>
      </c>
      <c r="J6" s="259">
        <v>180</v>
      </c>
      <c r="K6" s="274">
        <f t="shared" ref="K6:K16" si="0">IF(ISNUMBER(J6)=TRUE,ROUND((5/9)*(J6-32),1),"")</f>
        <v>82.2</v>
      </c>
      <c r="L6" s="259">
        <v>9</v>
      </c>
      <c r="M6" s="274">
        <f>ROUND(L6*2.989,2-LEN(INT(L6*2.989)))</f>
        <v>27</v>
      </c>
      <c r="N6" s="259">
        <v>30</v>
      </c>
      <c r="O6" s="260">
        <f>ROUND(N6*6.9,2-LEN(INT(N6*6.9)))</f>
        <v>210</v>
      </c>
      <c r="P6" s="259">
        <v>18</v>
      </c>
      <c r="Q6" s="260">
        <f>ROUND(P6*6.9,2-LEN(INT(P6*6.9)))</f>
        <v>120</v>
      </c>
      <c r="R6" s="292"/>
      <c r="S6" s="292"/>
      <c r="T6" s="292"/>
      <c r="U6" s="259">
        <v>2340</v>
      </c>
      <c r="V6" s="260">
        <f>ROUND(R6*0.454,2-LEN(INT(R6*0.454)))</f>
        <v>0</v>
      </c>
      <c r="W6" s="246" t="s">
        <v>1104</v>
      </c>
      <c r="X6" s="291"/>
      <c r="Y6" s="259">
        <v>4680</v>
      </c>
      <c r="Z6" s="260">
        <f>ROUND(Y6*0.454,2-LEN(INT(Y6*0.454)))</f>
        <v>2100</v>
      </c>
      <c r="AA6" s="247" t="s">
        <v>1138</v>
      </c>
      <c r="AB6" s="360"/>
      <c r="AC6" s="89"/>
      <c r="AD6" s="361"/>
      <c r="AE6" s="89"/>
      <c r="AF6" s="89"/>
      <c r="AG6" s="89"/>
      <c r="AH6" s="89"/>
      <c r="AI6" s="89"/>
      <c r="AJ6" s="248"/>
    </row>
    <row r="7" spans="1:36" s="12" customFormat="1" ht="31.5" customHeight="1" x14ac:dyDescent="0.25">
      <c r="A7" s="47"/>
      <c r="B7" s="182"/>
      <c r="C7" s="182"/>
      <c r="D7" s="182"/>
      <c r="E7" s="182"/>
      <c r="F7" s="165"/>
      <c r="G7" s="260">
        <f t="shared" ref="G7:G16" si="1">ROUND(F7*0.06309,2-LEN(INT(F7*0.06309)))</f>
        <v>0</v>
      </c>
      <c r="H7" s="165"/>
      <c r="I7" s="274" t="str">
        <f t="shared" ref="I7:I16" si="2">IF(ISNUMBER(H7)=TRUE,ROUND((5/9)*(H7-32),1),"")</f>
        <v/>
      </c>
      <c r="J7" s="165"/>
      <c r="K7" s="274" t="str">
        <f t="shared" si="0"/>
        <v/>
      </c>
      <c r="L7" s="165"/>
      <c r="M7" s="274">
        <f t="shared" ref="M7:M16" si="3">ROUND(L7*2.989,2-LEN(INT(L7*2.989)))</f>
        <v>0</v>
      </c>
      <c r="N7" s="165"/>
      <c r="O7" s="260">
        <f t="shared" ref="O7:O16" si="4">ROUND(N7*6.9,2-LEN(INT(N7*6.9)))</f>
        <v>0</v>
      </c>
      <c r="P7" s="165"/>
      <c r="Q7" s="260">
        <f t="shared" ref="Q7:Q16" si="5">ROUND(P7*6.9,2-LEN(INT(P7*6.9)))</f>
        <v>0</v>
      </c>
      <c r="R7" s="237"/>
      <c r="S7" s="237"/>
      <c r="T7" s="237"/>
      <c r="U7" s="165"/>
      <c r="V7" s="183"/>
      <c r="W7" s="182"/>
      <c r="X7" s="109"/>
      <c r="Y7" s="165"/>
      <c r="Z7" s="183"/>
      <c r="AA7" s="46"/>
      <c r="AB7" s="360"/>
      <c r="AC7" s="89"/>
      <c r="AD7" s="361"/>
      <c r="AE7" s="89"/>
      <c r="AF7" s="89"/>
      <c r="AG7" s="89"/>
      <c r="AH7" s="89"/>
      <c r="AI7" s="89"/>
      <c r="AJ7" s="248"/>
    </row>
    <row r="8" spans="1:36" s="12" customFormat="1" ht="31.5" customHeight="1" x14ac:dyDescent="0.25">
      <c r="A8" s="47"/>
      <c r="B8" s="182"/>
      <c r="C8" s="182"/>
      <c r="D8" s="182"/>
      <c r="E8" s="182"/>
      <c r="F8" s="165"/>
      <c r="G8" s="260">
        <f t="shared" si="1"/>
        <v>0</v>
      </c>
      <c r="H8" s="165"/>
      <c r="I8" s="274" t="str">
        <f t="shared" si="2"/>
        <v/>
      </c>
      <c r="J8" s="165"/>
      <c r="K8" s="274" t="str">
        <f t="shared" si="0"/>
        <v/>
      </c>
      <c r="L8" s="165"/>
      <c r="M8" s="274">
        <f t="shared" si="3"/>
        <v>0</v>
      </c>
      <c r="N8" s="165"/>
      <c r="O8" s="260">
        <f t="shared" si="4"/>
        <v>0</v>
      </c>
      <c r="P8" s="165"/>
      <c r="Q8" s="260">
        <f t="shared" si="5"/>
        <v>0</v>
      </c>
      <c r="R8" s="237"/>
      <c r="S8" s="237"/>
      <c r="T8" s="237"/>
      <c r="U8" s="165"/>
      <c r="V8" s="183"/>
      <c r="W8" s="182"/>
      <c r="X8" s="109"/>
      <c r="Y8" s="165"/>
      <c r="Z8" s="183"/>
      <c r="AA8" s="46"/>
      <c r="AB8" s="362"/>
      <c r="AC8" s="48"/>
      <c r="AD8" s="363"/>
      <c r="AE8" s="48"/>
      <c r="AF8" s="48"/>
      <c r="AG8" s="48"/>
      <c r="AH8" s="48"/>
      <c r="AI8" s="48"/>
      <c r="AJ8" s="114"/>
    </row>
    <row r="9" spans="1:36" s="12" customFormat="1" ht="31.5" customHeight="1" x14ac:dyDescent="0.25">
      <c r="A9" s="47"/>
      <c r="B9" s="182"/>
      <c r="C9" s="182"/>
      <c r="D9" s="182"/>
      <c r="E9" s="182"/>
      <c r="F9" s="165"/>
      <c r="G9" s="260">
        <f t="shared" si="1"/>
        <v>0</v>
      </c>
      <c r="H9" s="165"/>
      <c r="I9" s="274" t="str">
        <f t="shared" si="2"/>
        <v/>
      </c>
      <c r="J9" s="165"/>
      <c r="K9" s="274" t="str">
        <f t="shared" si="0"/>
        <v/>
      </c>
      <c r="L9" s="165"/>
      <c r="M9" s="274">
        <f t="shared" si="3"/>
        <v>0</v>
      </c>
      <c r="N9" s="165"/>
      <c r="O9" s="260">
        <f t="shared" si="4"/>
        <v>0</v>
      </c>
      <c r="P9" s="165"/>
      <c r="Q9" s="260">
        <f t="shared" si="5"/>
        <v>0</v>
      </c>
      <c r="R9" s="237"/>
      <c r="S9" s="237"/>
      <c r="T9" s="237"/>
      <c r="U9" s="165"/>
      <c r="V9" s="183"/>
      <c r="W9" s="182"/>
      <c r="X9" s="109"/>
      <c r="Y9" s="165"/>
      <c r="Z9" s="183"/>
      <c r="AA9" s="46"/>
      <c r="AB9" s="362"/>
      <c r="AC9" s="48"/>
      <c r="AD9" s="363"/>
      <c r="AE9" s="48"/>
      <c r="AF9" s="48"/>
      <c r="AG9" s="48"/>
      <c r="AH9" s="48"/>
      <c r="AI9" s="48"/>
      <c r="AJ9" s="114"/>
    </row>
    <row r="10" spans="1:36" s="12" customFormat="1" ht="31.5" customHeight="1" x14ac:dyDescent="0.25">
      <c r="A10" s="47"/>
      <c r="B10" s="182"/>
      <c r="C10" s="182"/>
      <c r="D10" s="182"/>
      <c r="E10" s="182"/>
      <c r="F10" s="165"/>
      <c r="G10" s="260">
        <f t="shared" si="1"/>
        <v>0</v>
      </c>
      <c r="H10" s="165"/>
      <c r="I10" s="274" t="str">
        <f t="shared" si="2"/>
        <v/>
      </c>
      <c r="J10" s="165"/>
      <c r="K10" s="274" t="str">
        <f t="shared" si="0"/>
        <v/>
      </c>
      <c r="L10" s="165"/>
      <c r="M10" s="274">
        <f t="shared" si="3"/>
        <v>0</v>
      </c>
      <c r="N10" s="165"/>
      <c r="O10" s="260">
        <f t="shared" si="4"/>
        <v>0</v>
      </c>
      <c r="P10" s="165"/>
      <c r="Q10" s="260">
        <f t="shared" si="5"/>
        <v>0</v>
      </c>
      <c r="R10" s="237"/>
      <c r="S10" s="237"/>
      <c r="T10" s="237"/>
      <c r="U10" s="165"/>
      <c r="V10" s="183"/>
      <c r="W10" s="182"/>
      <c r="X10" s="109"/>
      <c r="Y10" s="165"/>
      <c r="Z10" s="183"/>
      <c r="AA10" s="46"/>
      <c r="AB10" s="362"/>
      <c r="AC10" s="48"/>
      <c r="AD10" s="363"/>
      <c r="AE10" s="48"/>
      <c r="AF10" s="48"/>
      <c r="AG10" s="48"/>
      <c r="AH10" s="48"/>
      <c r="AI10" s="48"/>
      <c r="AJ10" s="114"/>
    </row>
    <row r="11" spans="1:36" s="12" customFormat="1" ht="31.5" customHeight="1" x14ac:dyDescent="0.25">
      <c r="A11" s="47"/>
      <c r="B11" s="182"/>
      <c r="C11" s="182"/>
      <c r="D11" s="182"/>
      <c r="E11" s="182"/>
      <c r="F11" s="165"/>
      <c r="G11" s="260">
        <f t="shared" si="1"/>
        <v>0</v>
      </c>
      <c r="H11" s="165"/>
      <c r="I11" s="274" t="str">
        <f t="shared" si="2"/>
        <v/>
      </c>
      <c r="J11" s="165"/>
      <c r="K11" s="274" t="str">
        <f t="shared" si="0"/>
        <v/>
      </c>
      <c r="L11" s="165"/>
      <c r="M11" s="274">
        <f t="shared" si="3"/>
        <v>0</v>
      </c>
      <c r="N11" s="165"/>
      <c r="O11" s="260">
        <f t="shared" si="4"/>
        <v>0</v>
      </c>
      <c r="P11" s="165"/>
      <c r="Q11" s="260">
        <f t="shared" si="5"/>
        <v>0</v>
      </c>
      <c r="R11" s="237"/>
      <c r="S11" s="237"/>
      <c r="T11" s="237"/>
      <c r="U11" s="165"/>
      <c r="V11" s="183"/>
      <c r="W11" s="182"/>
      <c r="X11" s="109"/>
      <c r="Y11" s="165"/>
      <c r="Z11" s="183"/>
      <c r="AA11" s="46"/>
      <c r="AB11" s="362"/>
      <c r="AC11" s="48"/>
      <c r="AD11" s="48"/>
      <c r="AE11" s="48"/>
      <c r="AF11" s="48"/>
      <c r="AG11" s="48"/>
      <c r="AH11" s="48"/>
      <c r="AI11" s="48"/>
      <c r="AJ11" s="49"/>
    </row>
    <row r="12" spans="1:36" s="12" customFormat="1" ht="31.5" customHeight="1" x14ac:dyDescent="0.25">
      <c r="A12" s="47"/>
      <c r="B12" s="182"/>
      <c r="C12" s="182"/>
      <c r="D12" s="182"/>
      <c r="E12" s="182"/>
      <c r="F12" s="165"/>
      <c r="G12" s="260">
        <f t="shared" si="1"/>
        <v>0</v>
      </c>
      <c r="H12" s="165"/>
      <c r="I12" s="274" t="str">
        <f t="shared" si="2"/>
        <v/>
      </c>
      <c r="J12" s="165"/>
      <c r="K12" s="274" t="str">
        <f t="shared" si="0"/>
        <v/>
      </c>
      <c r="L12" s="165"/>
      <c r="M12" s="274">
        <f t="shared" si="3"/>
        <v>0</v>
      </c>
      <c r="N12" s="165"/>
      <c r="O12" s="260">
        <f t="shared" si="4"/>
        <v>0</v>
      </c>
      <c r="P12" s="165"/>
      <c r="Q12" s="260">
        <f t="shared" si="5"/>
        <v>0</v>
      </c>
      <c r="R12" s="237"/>
      <c r="S12" s="237"/>
      <c r="T12" s="237"/>
      <c r="U12" s="165"/>
      <c r="V12" s="183"/>
      <c r="W12" s="182"/>
      <c r="X12" s="109"/>
      <c r="Y12" s="165"/>
      <c r="Z12" s="183"/>
      <c r="AA12" s="46"/>
      <c r="AB12" s="362"/>
      <c r="AC12" s="48"/>
      <c r="AD12" s="48"/>
      <c r="AE12" s="48"/>
      <c r="AF12" s="48"/>
      <c r="AG12" s="48"/>
      <c r="AH12" s="48"/>
      <c r="AI12" s="48"/>
      <c r="AJ12" s="49"/>
    </row>
    <row r="13" spans="1:36" s="12" customFormat="1" ht="31.5" customHeight="1" x14ac:dyDescent="0.25">
      <c r="A13" s="47"/>
      <c r="B13" s="182"/>
      <c r="C13" s="182"/>
      <c r="D13" s="182"/>
      <c r="E13" s="182"/>
      <c r="F13" s="165"/>
      <c r="G13" s="260">
        <f t="shared" si="1"/>
        <v>0</v>
      </c>
      <c r="H13" s="165"/>
      <c r="I13" s="274" t="str">
        <f t="shared" si="2"/>
        <v/>
      </c>
      <c r="J13" s="165"/>
      <c r="K13" s="274" t="str">
        <f t="shared" si="0"/>
        <v/>
      </c>
      <c r="L13" s="165"/>
      <c r="M13" s="274">
        <f t="shared" si="3"/>
        <v>0</v>
      </c>
      <c r="N13" s="165"/>
      <c r="O13" s="260">
        <f t="shared" si="4"/>
        <v>0</v>
      </c>
      <c r="P13" s="165"/>
      <c r="Q13" s="260">
        <f t="shared" si="5"/>
        <v>0</v>
      </c>
      <c r="R13" s="237"/>
      <c r="S13" s="237"/>
      <c r="T13" s="237"/>
      <c r="U13" s="165"/>
      <c r="V13" s="183"/>
      <c r="W13" s="182"/>
      <c r="X13" s="109"/>
      <c r="Y13" s="165"/>
      <c r="Z13" s="183"/>
      <c r="AA13" s="46"/>
      <c r="AB13" s="364"/>
      <c r="AC13" s="48"/>
      <c r="AD13" s="48"/>
      <c r="AE13" s="48"/>
      <c r="AF13" s="48"/>
      <c r="AG13" s="48"/>
      <c r="AH13" s="48"/>
      <c r="AI13" s="48"/>
      <c r="AJ13" s="49"/>
    </row>
    <row r="14" spans="1:36" s="12" customFormat="1" ht="31.5" customHeight="1" x14ac:dyDescent="0.25">
      <c r="A14" s="47"/>
      <c r="B14" s="182"/>
      <c r="C14" s="182"/>
      <c r="D14" s="182"/>
      <c r="E14" s="182"/>
      <c r="F14" s="165"/>
      <c r="G14" s="260">
        <f t="shared" si="1"/>
        <v>0</v>
      </c>
      <c r="H14" s="165"/>
      <c r="I14" s="274" t="str">
        <f t="shared" si="2"/>
        <v/>
      </c>
      <c r="J14" s="165"/>
      <c r="K14" s="274" t="str">
        <f t="shared" si="0"/>
        <v/>
      </c>
      <c r="L14" s="165"/>
      <c r="M14" s="274">
        <f t="shared" si="3"/>
        <v>0</v>
      </c>
      <c r="N14" s="165"/>
      <c r="O14" s="260">
        <f t="shared" si="4"/>
        <v>0</v>
      </c>
      <c r="P14" s="165"/>
      <c r="Q14" s="260">
        <f t="shared" si="5"/>
        <v>0</v>
      </c>
      <c r="R14" s="237"/>
      <c r="S14" s="237"/>
      <c r="T14" s="237"/>
      <c r="U14" s="165"/>
      <c r="V14" s="183"/>
      <c r="W14" s="182"/>
      <c r="X14" s="109"/>
      <c r="Y14" s="165"/>
      <c r="Z14" s="183"/>
      <c r="AA14" s="46"/>
      <c r="AB14" s="364"/>
      <c r="AC14" s="48"/>
      <c r="AD14" s="48"/>
      <c r="AE14" s="48"/>
      <c r="AF14" s="48"/>
      <c r="AG14" s="48"/>
      <c r="AH14" s="48"/>
      <c r="AI14" s="48"/>
      <c r="AJ14" s="49"/>
    </row>
    <row r="15" spans="1:36" s="12" customFormat="1" ht="31.5" customHeight="1" x14ac:dyDescent="0.25">
      <c r="A15" s="47"/>
      <c r="B15" s="182"/>
      <c r="C15" s="182"/>
      <c r="D15" s="182"/>
      <c r="E15" s="182"/>
      <c r="F15" s="165"/>
      <c r="G15" s="260">
        <f t="shared" si="1"/>
        <v>0</v>
      </c>
      <c r="H15" s="165"/>
      <c r="I15" s="274" t="str">
        <f t="shared" si="2"/>
        <v/>
      </c>
      <c r="J15" s="165"/>
      <c r="K15" s="274" t="str">
        <f t="shared" si="0"/>
        <v/>
      </c>
      <c r="L15" s="165"/>
      <c r="M15" s="274">
        <f t="shared" si="3"/>
        <v>0</v>
      </c>
      <c r="N15" s="165"/>
      <c r="O15" s="260">
        <f t="shared" si="4"/>
        <v>0</v>
      </c>
      <c r="P15" s="165"/>
      <c r="Q15" s="260">
        <f t="shared" si="5"/>
        <v>0</v>
      </c>
      <c r="R15" s="237"/>
      <c r="S15" s="237"/>
      <c r="T15" s="237"/>
      <c r="U15" s="165"/>
      <c r="V15" s="183"/>
      <c r="W15" s="182"/>
      <c r="X15" s="109"/>
      <c r="Y15" s="165"/>
      <c r="Z15" s="183"/>
      <c r="AA15" s="46"/>
      <c r="AB15" s="364"/>
      <c r="AC15" s="48"/>
      <c r="AD15" s="48"/>
      <c r="AE15" s="48"/>
      <c r="AF15" s="48"/>
      <c r="AG15" s="48"/>
      <c r="AH15" s="48"/>
      <c r="AI15" s="48"/>
      <c r="AJ15" s="49"/>
    </row>
    <row r="16" spans="1:36" s="12" customFormat="1" ht="31.5" customHeight="1" thickBot="1" x14ac:dyDescent="0.3">
      <c r="A16" s="29"/>
      <c r="B16" s="30"/>
      <c r="C16" s="30"/>
      <c r="D16" s="30"/>
      <c r="E16" s="30"/>
      <c r="F16" s="41"/>
      <c r="G16" s="34">
        <f t="shared" si="1"/>
        <v>0</v>
      </c>
      <c r="H16" s="41"/>
      <c r="I16" s="184" t="str">
        <f t="shared" si="2"/>
        <v/>
      </c>
      <c r="J16" s="41"/>
      <c r="K16" s="184" t="str">
        <f t="shared" si="0"/>
        <v/>
      </c>
      <c r="L16" s="41"/>
      <c r="M16" s="184">
        <f t="shared" si="3"/>
        <v>0</v>
      </c>
      <c r="N16" s="41"/>
      <c r="O16" s="34">
        <f t="shared" si="4"/>
        <v>0</v>
      </c>
      <c r="P16" s="41"/>
      <c r="Q16" s="34">
        <f t="shared" si="5"/>
        <v>0</v>
      </c>
      <c r="R16" s="439"/>
      <c r="S16" s="439"/>
      <c r="T16" s="439"/>
      <c r="U16" s="41"/>
      <c r="V16" s="34"/>
      <c r="W16" s="30"/>
      <c r="X16" s="108"/>
      <c r="Y16" s="41"/>
      <c r="Z16" s="34"/>
      <c r="AA16" s="31"/>
      <c r="AB16" s="365"/>
      <c r="AC16" s="44"/>
      <c r="AD16" s="366"/>
      <c r="AE16" s="44"/>
      <c r="AF16" s="44"/>
      <c r="AG16" s="44"/>
      <c r="AH16" s="44"/>
      <c r="AI16" s="44"/>
      <c r="AJ16" s="45"/>
    </row>
    <row r="17" spans="1:27" ht="25.5" customHeight="1" x14ac:dyDescent="0.25">
      <c r="N17" s="12"/>
      <c r="O17" s="12"/>
      <c r="P17" s="12"/>
      <c r="Q17" s="12"/>
      <c r="R17" s="12"/>
      <c r="S17" s="12"/>
      <c r="T17" s="12"/>
      <c r="U17" s="12"/>
      <c r="V17" s="12"/>
      <c r="W17" s="12"/>
      <c r="X17" s="12"/>
      <c r="Y17" s="12"/>
    </row>
    <row r="18" spans="1:27" ht="25.5" customHeight="1" x14ac:dyDescent="0.25">
      <c r="A18" s="374" t="s">
        <v>825</v>
      </c>
      <c r="B18" s="381"/>
      <c r="C18" s="381"/>
      <c r="D18" s="381"/>
      <c r="E18" s="381"/>
      <c r="F18" s="381"/>
      <c r="G18" s="381"/>
      <c r="H18" s="381"/>
      <c r="I18" s="373"/>
      <c r="J18" s="398"/>
      <c r="K18" s="398"/>
      <c r="L18" s="398"/>
      <c r="M18" s="398"/>
      <c r="N18" s="398"/>
      <c r="O18" s="398"/>
      <c r="P18" s="398"/>
      <c r="Q18" s="398"/>
      <c r="R18" s="384"/>
      <c r="S18" s="384"/>
      <c r="T18" s="384"/>
      <c r="U18" s="384"/>
      <c r="V18" s="384"/>
      <c r="W18" s="384"/>
      <c r="X18" s="384"/>
      <c r="Y18" s="384"/>
      <c r="Z18" s="384"/>
    </row>
    <row r="19" spans="1:27" ht="25.5" customHeight="1" x14ac:dyDescent="0.25">
      <c r="A19" s="858" t="s">
        <v>772</v>
      </c>
      <c r="B19" s="858"/>
      <c r="C19" s="858"/>
      <c r="D19" s="858"/>
      <c r="E19" s="858"/>
      <c r="F19" s="858"/>
      <c r="G19" s="858"/>
      <c r="H19" s="858"/>
      <c r="I19" s="373"/>
      <c r="J19" s="384"/>
      <c r="K19" s="384"/>
      <c r="L19" s="384"/>
      <c r="M19" s="384"/>
      <c r="N19" s="384"/>
      <c r="O19" s="384"/>
      <c r="P19" s="384"/>
      <c r="Q19" s="384"/>
      <c r="R19" s="384"/>
      <c r="S19" s="384"/>
      <c r="T19" s="384"/>
      <c r="U19" s="384"/>
      <c r="V19" s="384"/>
      <c r="W19" s="384"/>
      <c r="X19" s="384"/>
      <c r="Y19" s="384"/>
      <c r="Z19" s="384"/>
    </row>
    <row r="20" spans="1:27" ht="15.75" customHeight="1" x14ac:dyDescent="0.25">
      <c r="A20" s="24"/>
      <c r="B20" s="24"/>
      <c r="C20" s="24"/>
      <c r="D20" s="24"/>
      <c r="E20" s="24"/>
      <c r="F20" s="24"/>
      <c r="G20" s="24"/>
      <c r="H20" s="24"/>
      <c r="I20" s="919" t="s">
        <v>2300</v>
      </c>
      <c r="J20" s="919"/>
      <c r="K20" s="919"/>
      <c r="L20" s="919"/>
      <c r="M20" s="919"/>
      <c r="N20" s="24"/>
      <c r="O20" s="24"/>
      <c r="P20" s="24"/>
      <c r="Q20" s="24"/>
      <c r="R20" s="24"/>
      <c r="S20" s="24"/>
      <c r="T20" s="24"/>
      <c r="U20" s="24"/>
      <c r="V20" s="24"/>
      <c r="W20" s="24"/>
      <c r="X20" s="24"/>
      <c r="Y20" s="24"/>
      <c r="Z20" s="24"/>
      <c r="AA20" s="24"/>
    </row>
    <row r="21" spans="1:27"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row>
    <row r="22" spans="1:27" x14ac:dyDescent="0.2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row>
    <row r="23" spans="1:27"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pans="1:27"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row>
    <row r="25" spans="1:27"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row>
    <row r="26" spans="1:27"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row>
    <row r="27" spans="1:27"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7"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row>
    <row r="29" spans="1:27"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row>
    <row r="30" spans="1:27"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row>
    <row r="31" spans="1:27"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row>
    <row r="32" spans="1:27"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row>
    <row r="33" spans="1:27"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row>
    <row r="34" spans="1:27"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row>
    <row r="35" spans="1:27"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row>
    <row r="36" spans="1:27"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row>
    <row r="37" spans="1:27"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row>
    <row r="38" spans="1:27"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row>
    <row r="39" spans="1:27"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row>
  </sheetData>
  <mergeCells count="32">
    <mergeCell ref="A2:AA2"/>
    <mergeCell ref="AB2:AJ2"/>
    <mergeCell ref="A3:A5"/>
    <mergeCell ref="B3:B5"/>
    <mergeCell ref="C3:C5"/>
    <mergeCell ref="D3:D5"/>
    <mergeCell ref="E3:E5"/>
    <mergeCell ref="F3:M3"/>
    <mergeCell ref="N3:Q3"/>
    <mergeCell ref="R3:V4"/>
    <mergeCell ref="AJ3:AJ5"/>
    <mergeCell ref="F4:G4"/>
    <mergeCell ref="H4:I4"/>
    <mergeCell ref="J4:K4"/>
    <mergeCell ref="L4:M4"/>
    <mergeCell ref="N4:O4"/>
    <mergeCell ref="I20:M20"/>
    <mergeCell ref="AF3:AF5"/>
    <mergeCell ref="AG3:AG5"/>
    <mergeCell ref="AH3:AH5"/>
    <mergeCell ref="W3:Z3"/>
    <mergeCell ref="AA3:AA5"/>
    <mergeCell ref="AB3:AB5"/>
    <mergeCell ref="AC3:AC5"/>
    <mergeCell ref="AD3:AD5"/>
    <mergeCell ref="A19:H19"/>
    <mergeCell ref="AI3:AI5"/>
    <mergeCell ref="P4:Q4"/>
    <mergeCell ref="W4:W5"/>
    <mergeCell ref="X4:X5"/>
    <mergeCell ref="Y4:Z4"/>
    <mergeCell ref="AE3:AE5"/>
  </mergeCells>
  <printOptions horizontalCentered="1"/>
  <pageMargins left="0" right="0" top="1" bottom="0.75" header="0.3" footer="0.3"/>
  <pageSetup paperSize="3" scale="95" orientation="landscape" r:id="rId1"/>
  <headerFooter alignWithMargins="0">
    <oddHeader>&amp;C&amp;16
&amp;A</oddHeader>
    <oddFooter>&amp;C&amp;14ISSUED
JUNE 2009&amp;R&amp;12&amp;F &amp;A
Page 18</oddFooter>
  </headerFooter>
  <colBreaks count="1" manualBreakCount="1">
    <brk id="2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46"/>
  <sheetViews>
    <sheetView showGridLines="0" zoomScale="83" zoomScaleNormal="83" zoomScalePageLayoutView="60" workbookViewId="0"/>
  </sheetViews>
  <sheetFormatPr defaultColWidth="9.109375" defaultRowHeight="13.2" x14ac:dyDescent="0.25"/>
  <cols>
    <col min="1" max="1" width="9" style="2" customWidth="1"/>
    <col min="2" max="2" width="13.44140625" style="2" customWidth="1"/>
    <col min="3" max="5" width="12.6640625" style="2" customWidth="1"/>
    <col min="6" max="6" width="16.33203125" style="2" customWidth="1"/>
    <col min="7" max="22" width="8.33203125" style="2" customWidth="1"/>
    <col min="23" max="23" width="26.44140625" style="2" customWidth="1"/>
    <col min="24" max="24" width="21.88671875" style="2" bestFit="1" customWidth="1"/>
    <col min="25" max="26" width="12.6640625" style="2" customWidth="1"/>
    <col min="27" max="27" width="18.88671875" style="2" customWidth="1"/>
    <col min="28" max="28" width="17.88671875" style="2" customWidth="1"/>
    <col min="29" max="31" width="20.6640625" style="2" customWidth="1"/>
    <col min="32" max="32" width="8.6640625" style="2" customWidth="1"/>
    <col min="33" max="16384" width="9.109375" style="2"/>
  </cols>
  <sheetData>
    <row r="1" spans="1:32" ht="44.25" customHeight="1" thickBot="1" x14ac:dyDescent="0.3">
      <c r="A1" s="24"/>
      <c r="B1" s="24"/>
      <c r="C1" s="24"/>
      <c r="D1" s="24"/>
      <c r="E1" s="24"/>
      <c r="F1" s="24"/>
      <c r="G1" s="24"/>
      <c r="H1" s="24"/>
      <c r="I1" s="24"/>
      <c r="J1" s="24"/>
      <c r="K1" s="24"/>
      <c r="L1" s="24"/>
      <c r="M1" s="24"/>
      <c r="N1" s="24"/>
      <c r="O1" s="24"/>
      <c r="P1" s="24"/>
      <c r="Q1" s="24"/>
      <c r="R1" s="24"/>
      <c r="S1" s="24"/>
      <c r="T1" s="24"/>
      <c r="U1" s="24"/>
      <c r="V1" s="24"/>
      <c r="W1" s="24"/>
      <c r="X1" s="24"/>
    </row>
    <row r="2" spans="1:32" s="3" customFormat="1" ht="24.75" customHeight="1" x14ac:dyDescent="0.25">
      <c r="A2" s="823" t="s">
        <v>1036</v>
      </c>
      <c r="B2" s="824"/>
      <c r="C2" s="824"/>
      <c r="D2" s="824"/>
      <c r="E2" s="824"/>
      <c r="F2" s="824"/>
      <c r="G2" s="824"/>
      <c r="H2" s="824"/>
      <c r="I2" s="824"/>
      <c r="J2" s="824"/>
      <c r="K2" s="824"/>
      <c r="L2" s="824"/>
      <c r="M2" s="824"/>
      <c r="N2" s="824"/>
      <c r="O2" s="824"/>
      <c r="P2" s="824"/>
      <c r="Q2" s="824"/>
      <c r="R2" s="824"/>
      <c r="S2" s="824"/>
      <c r="T2" s="824"/>
      <c r="U2" s="824"/>
      <c r="V2" s="824"/>
      <c r="W2" s="825"/>
      <c r="X2" s="810" t="s">
        <v>909</v>
      </c>
      <c r="Y2" s="810"/>
      <c r="Z2" s="810"/>
      <c r="AA2" s="810"/>
      <c r="AB2" s="810"/>
      <c r="AC2" s="810"/>
      <c r="AD2" s="810"/>
      <c r="AE2" s="810"/>
      <c r="AF2" s="811"/>
    </row>
    <row r="3" spans="1:32" s="4" customFormat="1" ht="24.75" customHeight="1" x14ac:dyDescent="0.25">
      <c r="A3" s="828" t="s">
        <v>911</v>
      </c>
      <c r="B3" s="826" t="s">
        <v>836</v>
      </c>
      <c r="C3" s="826" t="s">
        <v>929</v>
      </c>
      <c r="D3" s="826" t="s">
        <v>925</v>
      </c>
      <c r="E3" s="826" t="s">
        <v>842</v>
      </c>
      <c r="F3" s="826" t="s">
        <v>2312</v>
      </c>
      <c r="G3" s="826" t="s">
        <v>1038</v>
      </c>
      <c r="H3" s="826"/>
      <c r="I3" s="826"/>
      <c r="J3" s="826"/>
      <c r="K3" s="826"/>
      <c r="L3" s="826"/>
      <c r="M3" s="826"/>
      <c r="N3" s="826"/>
      <c r="O3" s="826" t="s">
        <v>1039</v>
      </c>
      <c r="P3" s="826"/>
      <c r="Q3" s="826"/>
      <c r="R3" s="826"/>
      <c r="S3" s="826"/>
      <c r="T3" s="826"/>
      <c r="U3" s="826"/>
      <c r="V3" s="826"/>
      <c r="W3" s="832" t="s">
        <v>822</v>
      </c>
      <c r="X3" s="818" t="s">
        <v>906</v>
      </c>
      <c r="Y3" s="815" t="s">
        <v>931</v>
      </c>
      <c r="Z3" s="815" t="s">
        <v>932</v>
      </c>
      <c r="AA3" s="815" t="s">
        <v>2085</v>
      </c>
      <c r="AB3" s="815" t="s">
        <v>2086</v>
      </c>
      <c r="AC3" s="815" t="s">
        <v>933</v>
      </c>
      <c r="AD3" s="815" t="s">
        <v>940</v>
      </c>
      <c r="AE3" s="815" t="s">
        <v>941</v>
      </c>
      <c r="AF3" s="812" t="s">
        <v>934</v>
      </c>
    </row>
    <row r="4" spans="1:32" s="4" customFormat="1" ht="24.75" customHeight="1" x14ac:dyDescent="0.25">
      <c r="A4" s="828"/>
      <c r="B4" s="826"/>
      <c r="C4" s="826"/>
      <c r="D4" s="826"/>
      <c r="E4" s="826"/>
      <c r="F4" s="826"/>
      <c r="G4" s="826" t="s">
        <v>989</v>
      </c>
      <c r="H4" s="826"/>
      <c r="I4" s="826" t="s">
        <v>1003</v>
      </c>
      <c r="J4" s="826"/>
      <c r="K4" s="826" t="s">
        <v>1017</v>
      </c>
      <c r="L4" s="826"/>
      <c r="M4" s="826" t="s">
        <v>1031</v>
      </c>
      <c r="N4" s="826"/>
      <c r="O4" s="826" t="s">
        <v>989</v>
      </c>
      <c r="P4" s="826"/>
      <c r="Q4" s="826" t="s">
        <v>1003</v>
      </c>
      <c r="R4" s="826"/>
      <c r="S4" s="826" t="s">
        <v>1017</v>
      </c>
      <c r="T4" s="826"/>
      <c r="U4" s="826" t="s">
        <v>1031</v>
      </c>
      <c r="V4" s="826"/>
      <c r="W4" s="832"/>
      <c r="X4" s="819"/>
      <c r="Y4" s="816"/>
      <c r="Z4" s="816"/>
      <c r="AA4" s="816"/>
      <c r="AB4" s="816"/>
      <c r="AC4" s="816"/>
      <c r="AD4" s="816"/>
      <c r="AE4" s="816"/>
      <c r="AF4" s="813"/>
    </row>
    <row r="5" spans="1:32" s="4" customFormat="1" ht="24.75" customHeight="1" thickBot="1" x14ac:dyDescent="0.3">
      <c r="A5" s="829"/>
      <c r="B5" s="827"/>
      <c r="C5" s="827"/>
      <c r="D5" s="827"/>
      <c r="E5" s="827"/>
      <c r="F5" s="827"/>
      <c r="G5" s="243" t="s">
        <v>947</v>
      </c>
      <c r="H5" s="243" t="s">
        <v>949</v>
      </c>
      <c r="I5" s="243" t="s">
        <v>971</v>
      </c>
      <c r="J5" s="243" t="s">
        <v>953</v>
      </c>
      <c r="K5" s="243" t="s">
        <v>971</v>
      </c>
      <c r="L5" s="243" t="s">
        <v>953</v>
      </c>
      <c r="M5" s="243" t="s">
        <v>973</v>
      </c>
      <c r="N5" s="243" t="s">
        <v>980</v>
      </c>
      <c r="O5" s="243" t="s">
        <v>947</v>
      </c>
      <c r="P5" s="243" t="s">
        <v>949</v>
      </c>
      <c r="Q5" s="243" t="s">
        <v>971</v>
      </c>
      <c r="R5" s="243" t="s">
        <v>953</v>
      </c>
      <c r="S5" s="243" t="s">
        <v>971</v>
      </c>
      <c r="T5" s="243" t="s">
        <v>953</v>
      </c>
      <c r="U5" s="243" t="s">
        <v>973</v>
      </c>
      <c r="V5" s="243" t="s">
        <v>980</v>
      </c>
      <c r="W5" s="833"/>
      <c r="X5" s="820"/>
      <c r="Y5" s="817"/>
      <c r="Z5" s="817"/>
      <c r="AA5" s="817"/>
      <c r="AB5" s="817"/>
      <c r="AC5" s="817"/>
      <c r="AD5" s="817"/>
      <c r="AE5" s="817"/>
      <c r="AF5" s="814"/>
    </row>
    <row r="6" spans="1:32" s="12" customFormat="1" ht="32.25" customHeight="1" thickTop="1" x14ac:dyDescent="0.25">
      <c r="A6" s="245" t="s">
        <v>81</v>
      </c>
      <c r="B6" s="246" t="s">
        <v>1101</v>
      </c>
      <c r="C6" s="246" t="s">
        <v>1102</v>
      </c>
      <c r="D6" s="246" t="s">
        <v>1065</v>
      </c>
      <c r="E6" s="246" t="s">
        <v>1103</v>
      </c>
      <c r="F6" s="246"/>
      <c r="G6" s="259">
        <v>200</v>
      </c>
      <c r="H6" s="260">
        <f>ROUND(G6*0.06309,2-LEN(INT(G6*0.06309)))</f>
        <v>13</v>
      </c>
      <c r="I6" s="259">
        <v>180</v>
      </c>
      <c r="J6" s="274">
        <f>IF(ISNUMBER(I6)=TRUE,ROUND((5/9)*(I6-32),1),"")</f>
        <v>82.2</v>
      </c>
      <c r="K6" s="259">
        <v>158</v>
      </c>
      <c r="L6" s="274">
        <f t="shared" ref="L6:L16" si="0">IF(ISNUMBER(K6)=TRUE,ROUND((5/9)*(K6-32),1),"")</f>
        <v>70</v>
      </c>
      <c r="M6" s="259">
        <v>14</v>
      </c>
      <c r="N6" s="260">
        <f>ROUND(M6*2.989,2-LEN(INT(M6*2.989)))</f>
        <v>42</v>
      </c>
      <c r="O6" s="259">
        <v>50</v>
      </c>
      <c r="P6" s="260">
        <f>ROUND(O6*0.06309,2-LEN(INT(O6*0.06309)))</f>
        <v>3.2</v>
      </c>
      <c r="Q6" s="259">
        <v>52</v>
      </c>
      <c r="R6" s="274">
        <f t="shared" ref="R6:R16" si="1">IF(ISNUMBER(Q6)=TRUE,ROUND((5/9)*(Q6-32),1),"")</f>
        <v>11.1</v>
      </c>
      <c r="S6" s="259">
        <v>140</v>
      </c>
      <c r="T6" s="274">
        <f t="shared" ref="T6:T16" si="2">IF(ISNUMBER(S6)=TRUE,ROUND((5/9)*(S6-32),1),"")</f>
        <v>60</v>
      </c>
      <c r="U6" s="259">
        <v>8</v>
      </c>
      <c r="V6" s="260">
        <f>ROUND(U6*2.989,2-LEN(INT(U6*2.989)))</f>
        <v>24</v>
      </c>
      <c r="W6" s="247" t="s">
        <v>1153</v>
      </c>
      <c r="X6" s="360"/>
      <c r="Y6" s="89"/>
      <c r="Z6" s="361"/>
      <c r="AA6" s="89"/>
      <c r="AB6" s="89"/>
      <c r="AC6" s="89"/>
      <c r="AD6" s="89"/>
      <c r="AE6" s="89"/>
      <c r="AF6" s="248"/>
    </row>
    <row r="7" spans="1:32" s="12" customFormat="1" ht="32.25" customHeight="1" x14ac:dyDescent="0.25">
      <c r="A7" s="47"/>
      <c r="B7" s="182"/>
      <c r="C7" s="182"/>
      <c r="D7" s="182"/>
      <c r="E7" s="182"/>
      <c r="F7" s="182"/>
      <c r="G7" s="165"/>
      <c r="H7" s="260">
        <f t="shared" ref="H7:H16" si="3">ROUND(G7*0.06309,2-LEN(INT(G7*0.06309)))</f>
        <v>0</v>
      </c>
      <c r="I7" s="165"/>
      <c r="J7" s="274" t="str">
        <f t="shared" ref="J7:J16" si="4">IF(ISNUMBER(I7)=TRUE,ROUND((5/9)*(I7-32),1),"")</f>
        <v/>
      </c>
      <c r="K7" s="165"/>
      <c r="L7" s="274" t="str">
        <f t="shared" si="0"/>
        <v/>
      </c>
      <c r="M7" s="165"/>
      <c r="N7" s="260">
        <f t="shared" ref="N7:N16" si="5">ROUND(M7*2.989,2-LEN(INT(M7*2.989)))</f>
        <v>0</v>
      </c>
      <c r="O7" s="165"/>
      <c r="P7" s="260">
        <f t="shared" ref="P7:P16" si="6">ROUND(O7*0.06309,2-LEN(INT(O7*0.06309)))</f>
        <v>0</v>
      </c>
      <c r="Q7" s="165"/>
      <c r="R7" s="274" t="str">
        <f t="shared" si="1"/>
        <v/>
      </c>
      <c r="S7" s="165"/>
      <c r="T7" s="274" t="str">
        <f t="shared" si="2"/>
        <v/>
      </c>
      <c r="U7" s="165"/>
      <c r="V7" s="260">
        <f t="shared" ref="V7:V16" si="7">ROUND(U7*2.989,2-LEN(INT(U7*2.989)))</f>
        <v>0</v>
      </c>
      <c r="W7" s="46"/>
      <c r="X7" s="360"/>
      <c r="Y7" s="89"/>
      <c r="Z7" s="361"/>
      <c r="AA7" s="89"/>
      <c r="AB7" s="89"/>
      <c r="AC7" s="89"/>
      <c r="AD7" s="89"/>
      <c r="AE7" s="89"/>
      <c r="AF7" s="248"/>
    </row>
    <row r="8" spans="1:32" s="12" customFormat="1" ht="32.25" customHeight="1" x14ac:dyDescent="0.25">
      <c r="A8" s="47"/>
      <c r="B8" s="182"/>
      <c r="C8" s="182"/>
      <c r="D8" s="182"/>
      <c r="E8" s="182"/>
      <c r="F8" s="182"/>
      <c r="G8" s="165"/>
      <c r="H8" s="260">
        <f t="shared" si="3"/>
        <v>0</v>
      </c>
      <c r="I8" s="165"/>
      <c r="J8" s="274" t="str">
        <f t="shared" si="4"/>
        <v/>
      </c>
      <c r="K8" s="165"/>
      <c r="L8" s="274" t="str">
        <f t="shared" si="0"/>
        <v/>
      </c>
      <c r="M8" s="165"/>
      <c r="N8" s="260">
        <f t="shared" si="5"/>
        <v>0</v>
      </c>
      <c r="O8" s="165"/>
      <c r="P8" s="260">
        <f t="shared" si="6"/>
        <v>0</v>
      </c>
      <c r="Q8" s="165"/>
      <c r="R8" s="274" t="str">
        <f t="shared" si="1"/>
        <v/>
      </c>
      <c r="S8" s="165"/>
      <c r="T8" s="274" t="str">
        <f t="shared" si="2"/>
        <v/>
      </c>
      <c r="U8" s="165"/>
      <c r="V8" s="260">
        <f t="shared" si="7"/>
        <v>0</v>
      </c>
      <c r="W8" s="46"/>
      <c r="X8" s="362"/>
      <c r="Y8" s="48"/>
      <c r="Z8" s="363"/>
      <c r="AA8" s="48"/>
      <c r="AB8" s="48"/>
      <c r="AC8" s="48"/>
      <c r="AD8" s="48"/>
      <c r="AE8" s="48"/>
      <c r="AF8" s="114"/>
    </row>
    <row r="9" spans="1:32" s="12" customFormat="1" ht="32.1" customHeight="1" x14ac:dyDescent="0.25">
      <c r="A9" s="47"/>
      <c r="B9" s="182"/>
      <c r="C9" s="182"/>
      <c r="D9" s="182"/>
      <c r="E9" s="182"/>
      <c r="F9" s="182"/>
      <c r="G9" s="165"/>
      <c r="H9" s="260">
        <f t="shared" si="3"/>
        <v>0</v>
      </c>
      <c r="I9" s="165"/>
      <c r="J9" s="274" t="str">
        <f t="shared" si="4"/>
        <v/>
      </c>
      <c r="K9" s="165"/>
      <c r="L9" s="274" t="str">
        <f t="shared" si="0"/>
        <v/>
      </c>
      <c r="M9" s="165"/>
      <c r="N9" s="260">
        <f t="shared" si="5"/>
        <v>0</v>
      </c>
      <c r="O9" s="165"/>
      <c r="P9" s="260">
        <f t="shared" si="6"/>
        <v>0</v>
      </c>
      <c r="Q9" s="165"/>
      <c r="R9" s="274" t="str">
        <f t="shared" si="1"/>
        <v/>
      </c>
      <c r="S9" s="165"/>
      <c r="T9" s="274" t="str">
        <f t="shared" si="2"/>
        <v/>
      </c>
      <c r="U9" s="165"/>
      <c r="V9" s="260">
        <f t="shared" si="7"/>
        <v>0</v>
      </c>
      <c r="W9" s="46"/>
      <c r="X9" s="362"/>
      <c r="Y9" s="48"/>
      <c r="Z9" s="363"/>
      <c r="AA9" s="48"/>
      <c r="AB9" s="48"/>
      <c r="AC9" s="48"/>
      <c r="AD9" s="48"/>
      <c r="AE9" s="48"/>
      <c r="AF9" s="114"/>
    </row>
    <row r="10" spans="1:32" s="12" customFormat="1" ht="32.1" customHeight="1" x14ac:dyDescent="0.25">
      <c r="A10" s="47"/>
      <c r="B10" s="182"/>
      <c r="C10" s="182"/>
      <c r="D10" s="182"/>
      <c r="E10" s="182"/>
      <c r="F10" s="182"/>
      <c r="G10" s="165"/>
      <c r="H10" s="260">
        <f t="shared" si="3"/>
        <v>0</v>
      </c>
      <c r="I10" s="165"/>
      <c r="J10" s="274" t="str">
        <f t="shared" si="4"/>
        <v/>
      </c>
      <c r="K10" s="165"/>
      <c r="L10" s="274" t="str">
        <f t="shared" si="0"/>
        <v/>
      </c>
      <c r="M10" s="165"/>
      <c r="N10" s="260">
        <f t="shared" si="5"/>
        <v>0</v>
      </c>
      <c r="O10" s="165"/>
      <c r="P10" s="260">
        <f t="shared" si="6"/>
        <v>0</v>
      </c>
      <c r="Q10" s="165"/>
      <c r="R10" s="274" t="str">
        <f t="shared" si="1"/>
        <v/>
      </c>
      <c r="S10" s="165"/>
      <c r="T10" s="274" t="str">
        <f t="shared" si="2"/>
        <v/>
      </c>
      <c r="U10" s="165"/>
      <c r="V10" s="260">
        <f t="shared" si="7"/>
        <v>0</v>
      </c>
      <c r="W10" s="46"/>
      <c r="X10" s="362"/>
      <c r="Y10" s="48"/>
      <c r="Z10" s="363"/>
      <c r="AA10" s="48"/>
      <c r="AB10" s="48"/>
      <c r="AC10" s="48"/>
      <c r="AD10" s="48"/>
      <c r="AE10" s="48"/>
      <c r="AF10" s="114"/>
    </row>
    <row r="11" spans="1:32" s="12" customFormat="1" ht="32.1" customHeight="1" x14ac:dyDescent="0.25">
      <c r="A11" s="47"/>
      <c r="B11" s="182"/>
      <c r="C11" s="182"/>
      <c r="D11" s="182"/>
      <c r="E11" s="182"/>
      <c r="F11" s="182"/>
      <c r="G11" s="165"/>
      <c r="H11" s="260">
        <f t="shared" si="3"/>
        <v>0</v>
      </c>
      <c r="I11" s="165"/>
      <c r="J11" s="274" t="str">
        <f t="shared" si="4"/>
        <v/>
      </c>
      <c r="K11" s="165"/>
      <c r="L11" s="274" t="str">
        <f t="shared" si="0"/>
        <v/>
      </c>
      <c r="M11" s="165"/>
      <c r="N11" s="260">
        <f t="shared" si="5"/>
        <v>0</v>
      </c>
      <c r="O11" s="165"/>
      <c r="P11" s="260">
        <f t="shared" si="6"/>
        <v>0</v>
      </c>
      <c r="Q11" s="165"/>
      <c r="R11" s="274" t="str">
        <f t="shared" si="1"/>
        <v/>
      </c>
      <c r="S11" s="165"/>
      <c r="T11" s="274" t="str">
        <f t="shared" si="2"/>
        <v/>
      </c>
      <c r="U11" s="165"/>
      <c r="V11" s="260">
        <f t="shared" si="7"/>
        <v>0</v>
      </c>
      <c r="W11" s="46"/>
      <c r="X11" s="362"/>
      <c r="Y11" s="48"/>
      <c r="Z11" s="48"/>
      <c r="AA11" s="48"/>
      <c r="AB11" s="48"/>
      <c r="AC11" s="48"/>
      <c r="AD11" s="48"/>
      <c r="AE11" s="48"/>
      <c r="AF11" s="49"/>
    </row>
    <row r="12" spans="1:32" s="12" customFormat="1" ht="32.1" customHeight="1" x14ac:dyDescent="0.25">
      <c r="A12" s="47"/>
      <c r="B12" s="182"/>
      <c r="C12" s="182"/>
      <c r="D12" s="182"/>
      <c r="E12" s="182"/>
      <c r="F12" s="182"/>
      <c r="G12" s="165"/>
      <c r="H12" s="260">
        <f t="shared" si="3"/>
        <v>0</v>
      </c>
      <c r="I12" s="165"/>
      <c r="J12" s="274" t="str">
        <f t="shared" si="4"/>
        <v/>
      </c>
      <c r="K12" s="165"/>
      <c r="L12" s="274" t="str">
        <f t="shared" si="0"/>
        <v/>
      </c>
      <c r="M12" s="165"/>
      <c r="N12" s="260">
        <f t="shared" si="5"/>
        <v>0</v>
      </c>
      <c r="O12" s="165"/>
      <c r="P12" s="260">
        <f t="shared" si="6"/>
        <v>0</v>
      </c>
      <c r="Q12" s="165"/>
      <c r="R12" s="274" t="str">
        <f t="shared" si="1"/>
        <v/>
      </c>
      <c r="S12" s="165"/>
      <c r="T12" s="274" t="str">
        <f t="shared" si="2"/>
        <v/>
      </c>
      <c r="U12" s="165"/>
      <c r="V12" s="260">
        <f t="shared" si="7"/>
        <v>0</v>
      </c>
      <c r="W12" s="46"/>
      <c r="X12" s="362"/>
      <c r="Y12" s="48"/>
      <c r="Z12" s="48"/>
      <c r="AA12" s="48"/>
      <c r="AB12" s="48"/>
      <c r="AC12" s="48"/>
      <c r="AD12" s="48"/>
      <c r="AE12" s="48"/>
      <c r="AF12" s="49"/>
    </row>
    <row r="13" spans="1:32" s="12" customFormat="1" ht="32.1" customHeight="1" x14ac:dyDescent="0.25">
      <c r="A13" s="47"/>
      <c r="B13" s="182"/>
      <c r="C13" s="182"/>
      <c r="D13" s="182"/>
      <c r="E13" s="182"/>
      <c r="F13" s="182"/>
      <c r="G13" s="165"/>
      <c r="H13" s="260">
        <f t="shared" si="3"/>
        <v>0</v>
      </c>
      <c r="I13" s="165"/>
      <c r="J13" s="274" t="str">
        <f t="shared" si="4"/>
        <v/>
      </c>
      <c r="K13" s="165"/>
      <c r="L13" s="274" t="str">
        <f t="shared" si="0"/>
        <v/>
      </c>
      <c r="M13" s="165"/>
      <c r="N13" s="260">
        <f t="shared" si="5"/>
        <v>0</v>
      </c>
      <c r="O13" s="165"/>
      <c r="P13" s="260">
        <f t="shared" si="6"/>
        <v>0</v>
      </c>
      <c r="Q13" s="165"/>
      <c r="R13" s="274" t="str">
        <f t="shared" si="1"/>
        <v/>
      </c>
      <c r="S13" s="165"/>
      <c r="T13" s="274" t="str">
        <f t="shared" si="2"/>
        <v/>
      </c>
      <c r="U13" s="165"/>
      <c r="V13" s="260">
        <f t="shared" si="7"/>
        <v>0</v>
      </c>
      <c r="W13" s="46"/>
      <c r="X13" s="364"/>
      <c r="Y13" s="48"/>
      <c r="Z13" s="48"/>
      <c r="AA13" s="48"/>
      <c r="AB13" s="48"/>
      <c r="AC13" s="48"/>
      <c r="AD13" s="48"/>
      <c r="AE13" s="48"/>
      <c r="AF13" s="49"/>
    </row>
    <row r="14" spans="1:32" s="12" customFormat="1" ht="32.1" customHeight="1" x14ac:dyDescent="0.25">
      <c r="A14" s="47"/>
      <c r="B14" s="182"/>
      <c r="C14" s="182"/>
      <c r="D14" s="182"/>
      <c r="E14" s="182"/>
      <c r="F14" s="182"/>
      <c r="G14" s="165"/>
      <c r="H14" s="260">
        <f t="shared" si="3"/>
        <v>0</v>
      </c>
      <c r="I14" s="165"/>
      <c r="J14" s="274" t="str">
        <f t="shared" si="4"/>
        <v/>
      </c>
      <c r="K14" s="165"/>
      <c r="L14" s="274" t="str">
        <f t="shared" si="0"/>
        <v/>
      </c>
      <c r="M14" s="165"/>
      <c r="N14" s="260">
        <f t="shared" si="5"/>
        <v>0</v>
      </c>
      <c r="O14" s="165"/>
      <c r="P14" s="260">
        <f t="shared" si="6"/>
        <v>0</v>
      </c>
      <c r="Q14" s="165"/>
      <c r="R14" s="274" t="str">
        <f t="shared" si="1"/>
        <v/>
      </c>
      <c r="S14" s="165"/>
      <c r="T14" s="274" t="str">
        <f t="shared" si="2"/>
        <v/>
      </c>
      <c r="U14" s="165"/>
      <c r="V14" s="260">
        <f t="shared" si="7"/>
        <v>0</v>
      </c>
      <c r="W14" s="46"/>
      <c r="X14" s="364"/>
      <c r="Y14" s="48"/>
      <c r="Z14" s="48"/>
      <c r="AA14" s="48"/>
      <c r="AB14" s="48"/>
      <c r="AC14" s="48"/>
      <c r="AD14" s="48"/>
      <c r="AE14" s="48"/>
      <c r="AF14" s="49"/>
    </row>
    <row r="15" spans="1:32" s="12" customFormat="1" ht="32.1" customHeight="1" x14ac:dyDescent="0.25">
      <c r="A15" s="47"/>
      <c r="B15" s="182"/>
      <c r="C15" s="182"/>
      <c r="D15" s="182"/>
      <c r="E15" s="182"/>
      <c r="F15" s="182"/>
      <c r="G15" s="165"/>
      <c r="H15" s="260">
        <f t="shared" si="3"/>
        <v>0</v>
      </c>
      <c r="I15" s="165"/>
      <c r="J15" s="274" t="str">
        <f t="shared" si="4"/>
        <v/>
      </c>
      <c r="K15" s="165"/>
      <c r="L15" s="274" t="str">
        <f t="shared" si="0"/>
        <v/>
      </c>
      <c r="M15" s="165"/>
      <c r="N15" s="260">
        <f t="shared" si="5"/>
        <v>0</v>
      </c>
      <c r="O15" s="165"/>
      <c r="P15" s="260">
        <f t="shared" si="6"/>
        <v>0</v>
      </c>
      <c r="Q15" s="165"/>
      <c r="R15" s="274" t="str">
        <f t="shared" si="1"/>
        <v/>
      </c>
      <c r="S15" s="165"/>
      <c r="T15" s="274" t="str">
        <f t="shared" si="2"/>
        <v/>
      </c>
      <c r="U15" s="165"/>
      <c r="V15" s="260">
        <f t="shared" si="7"/>
        <v>0</v>
      </c>
      <c r="W15" s="46"/>
      <c r="X15" s="364"/>
      <c r="Y15" s="48"/>
      <c r="Z15" s="48"/>
      <c r="AA15" s="48"/>
      <c r="AB15" s="48"/>
      <c r="AC15" s="48"/>
      <c r="AD15" s="48"/>
      <c r="AE15" s="48"/>
      <c r="AF15" s="49"/>
    </row>
    <row r="16" spans="1:32" s="12" customFormat="1" ht="32.1" customHeight="1" thickBot="1" x14ac:dyDescent="0.3">
      <c r="A16" s="17"/>
      <c r="B16" s="178"/>
      <c r="C16" s="178"/>
      <c r="D16" s="178"/>
      <c r="E16" s="178"/>
      <c r="F16" s="178"/>
      <c r="G16" s="178"/>
      <c r="H16" s="34">
        <f t="shared" si="3"/>
        <v>0</v>
      </c>
      <c r="I16" s="178"/>
      <c r="J16" s="184" t="str">
        <f t="shared" si="4"/>
        <v/>
      </c>
      <c r="K16" s="178"/>
      <c r="L16" s="184" t="str">
        <f t="shared" si="0"/>
        <v/>
      </c>
      <c r="M16" s="178"/>
      <c r="N16" s="34">
        <f t="shared" si="5"/>
        <v>0</v>
      </c>
      <c r="O16" s="178"/>
      <c r="P16" s="34">
        <f t="shared" si="6"/>
        <v>0</v>
      </c>
      <c r="Q16" s="178"/>
      <c r="R16" s="184" t="str">
        <f t="shared" si="1"/>
        <v/>
      </c>
      <c r="S16" s="178"/>
      <c r="T16" s="184" t="str">
        <f t="shared" si="2"/>
        <v/>
      </c>
      <c r="U16" s="178"/>
      <c r="V16" s="34">
        <f t="shared" si="7"/>
        <v>0</v>
      </c>
      <c r="W16" s="179"/>
      <c r="X16" s="368"/>
      <c r="Y16" s="44"/>
      <c r="Z16" s="44"/>
      <c r="AA16" s="44"/>
      <c r="AB16" s="44"/>
      <c r="AC16" s="44"/>
      <c r="AD16" s="44"/>
      <c r="AE16" s="44"/>
      <c r="AF16" s="45"/>
    </row>
    <row r="17" spans="1:24" ht="25.5" customHeight="1" x14ac:dyDescent="0.25">
      <c r="O17" s="12"/>
      <c r="P17" s="12"/>
      <c r="Q17" s="12"/>
      <c r="R17" s="12"/>
      <c r="S17" s="12"/>
      <c r="T17" s="12"/>
      <c r="U17" s="12"/>
      <c r="V17" s="12"/>
    </row>
    <row r="18" spans="1:24" ht="25.5" customHeight="1" x14ac:dyDescent="0.25">
      <c r="A18" s="374" t="s">
        <v>825</v>
      </c>
      <c r="B18" s="381"/>
      <c r="C18" s="381"/>
      <c r="D18" s="381"/>
      <c r="E18" s="381"/>
      <c r="F18" s="381"/>
      <c r="G18" s="381"/>
      <c r="H18" s="381"/>
      <c r="I18" s="381"/>
      <c r="J18" s="373"/>
      <c r="K18" s="398"/>
      <c r="L18" s="398"/>
      <c r="M18" s="398"/>
      <c r="N18" s="398"/>
      <c r="O18" s="398"/>
      <c r="P18" s="398"/>
      <c r="Q18" s="398"/>
      <c r="R18" s="398"/>
      <c r="S18" s="384"/>
      <c r="T18" s="384"/>
      <c r="U18" s="384"/>
      <c r="V18" s="384"/>
      <c r="W18" s="384"/>
    </row>
    <row r="19" spans="1:24" ht="25.5" customHeight="1" x14ac:dyDescent="0.25">
      <c r="A19" s="858" t="s">
        <v>773</v>
      </c>
      <c r="B19" s="858"/>
      <c r="C19" s="858"/>
      <c r="D19" s="858"/>
      <c r="E19" s="858"/>
      <c r="F19" s="858"/>
      <c r="G19" s="858"/>
      <c r="H19" s="858"/>
      <c r="I19" s="858"/>
      <c r="J19" s="373"/>
      <c r="K19" s="384"/>
      <c r="L19" s="384"/>
      <c r="M19" s="384"/>
      <c r="N19" s="384"/>
      <c r="O19" s="384"/>
      <c r="P19" s="384"/>
      <c r="Q19" s="384"/>
      <c r="R19" s="384"/>
      <c r="S19" s="384"/>
      <c r="T19" s="384"/>
      <c r="U19" s="384"/>
      <c r="V19" s="384"/>
      <c r="W19" s="384"/>
    </row>
    <row r="20" spans="1:24" ht="15.75" customHeight="1" x14ac:dyDescent="0.25">
      <c r="A20" s="919" t="s">
        <v>2300</v>
      </c>
      <c r="B20" s="919"/>
      <c r="C20" s="919"/>
      <c r="D20" s="919"/>
      <c r="E20" s="919"/>
      <c r="F20" s="24"/>
      <c r="G20" s="24"/>
      <c r="H20" s="24"/>
      <c r="I20" s="24"/>
      <c r="J20" s="24"/>
      <c r="K20" s="24"/>
      <c r="L20" s="24"/>
      <c r="M20" s="24"/>
      <c r="N20" s="24"/>
      <c r="O20" s="24"/>
      <c r="P20" s="24"/>
      <c r="Q20" s="24"/>
      <c r="R20" s="24"/>
      <c r="S20" s="24"/>
      <c r="T20" s="24"/>
      <c r="U20" s="24"/>
      <c r="V20" s="24"/>
      <c r="W20" s="24"/>
      <c r="X20" s="24"/>
    </row>
    <row r="21" spans="1:24"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row>
    <row r="22" spans="1:24" x14ac:dyDescent="0.25">
      <c r="A22" s="24"/>
      <c r="B22" s="24"/>
      <c r="C22" s="24"/>
      <c r="D22" s="24"/>
      <c r="E22" s="24"/>
      <c r="F22" s="24"/>
      <c r="G22" s="24"/>
      <c r="H22" s="24"/>
      <c r="I22" s="24"/>
      <c r="J22" s="24"/>
      <c r="K22" s="24"/>
      <c r="L22" s="24"/>
      <c r="M22" s="24"/>
      <c r="N22" s="24"/>
      <c r="O22" s="24"/>
      <c r="P22" s="24"/>
      <c r="Q22" s="24"/>
      <c r="R22" s="24"/>
      <c r="S22" s="24"/>
      <c r="T22" s="24"/>
      <c r="U22" s="24"/>
      <c r="V22" s="24"/>
      <c r="W22" s="24"/>
      <c r="X22" s="24"/>
    </row>
    <row r="23" spans="1:24"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row>
    <row r="25" spans="1:24"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row>
    <row r="26" spans="1:24"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row>
    <row r="27" spans="1:24"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row>
    <row r="28" spans="1:24"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sheetData>
  <mergeCells count="30">
    <mergeCell ref="A2:W2"/>
    <mergeCell ref="X2:AF2"/>
    <mergeCell ref="A3:A5"/>
    <mergeCell ref="B3:B5"/>
    <mergeCell ref="C3:C5"/>
    <mergeCell ref="D3:D5"/>
    <mergeCell ref="E3:E5"/>
    <mergeCell ref="F3:F5"/>
    <mergeCell ref="G3:N3"/>
    <mergeCell ref="O3:V3"/>
    <mergeCell ref="AE3:AE5"/>
    <mergeCell ref="AF3:AF5"/>
    <mergeCell ref="G4:H4"/>
    <mergeCell ref="I4:J4"/>
    <mergeCell ref="K4:L4"/>
    <mergeCell ref="M4:N4"/>
    <mergeCell ref="AD3:AD5"/>
    <mergeCell ref="Y3:Y5"/>
    <mergeCell ref="Z3:Z5"/>
    <mergeCell ref="AA3:AA5"/>
    <mergeCell ref="AB3:AB5"/>
    <mergeCell ref="A19:I19"/>
    <mergeCell ref="A20:E20"/>
    <mergeCell ref="AC3:AC5"/>
    <mergeCell ref="O4:P4"/>
    <mergeCell ref="Q4:R4"/>
    <mergeCell ref="W3:W5"/>
    <mergeCell ref="X3:X5"/>
    <mergeCell ref="S4:T4"/>
    <mergeCell ref="U4:V4"/>
  </mergeCells>
  <printOptions horizontalCentered="1"/>
  <pageMargins left="0" right="0" top="1" bottom="0.75" header="0.3" footer="0.3"/>
  <pageSetup paperSize="3" scale="95" orientation="landscape" r:id="rId1"/>
  <headerFooter alignWithMargins="0">
    <oddHeader>&amp;C&amp;16
&amp;A</oddHeader>
    <oddFooter>&amp;C&amp;14ISSUED
JUNE 2009&amp;R&amp;12&amp;F&amp;A
Page 19</oddFooter>
  </headerFooter>
  <colBreaks count="1" manualBreakCount="1">
    <brk id="2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J45"/>
  <sheetViews>
    <sheetView showGridLines="0" zoomScale="94" zoomScaleNormal="94" zoomScalePageLayoutView="60" workbookViewId="0"/>
  </sheetViews>
  <sheetFormatPr defaultColWidth="3" defaultRowHeight="13.2" x14ac:dyDescent="0.25"/>
  <cols>
    <col min="1" max="1" width="8.6640625" style="2" customWidth="1"/>
    <col min="2" max="2" width="13.44140625" style="2" bestFit="1" customWidth="1"/>
    <col min="3" max="3" width="12.109375" style="2" customWidth="1"/>
    <col min="4" max="4" width="13.5546875" style="2" customWidth="1"/>
    <col min="5" max="5" width="8.109375" style="2" customWidth="1"/>
    <col min="6" max="6" width="8.5546875" style="2" customWidth="1"/>
    <col min="7" max="26" width="8.109375" style="2" customWidth="1"/>
    <col min="27" max="27" width="31.5546875" style="2" customWidth="1"/>
    <col min="28" max="28" width="21.5546875" style="2" bestFit="1" customWidth="1"/>
    <col min="29" max="29" width="20.6640625" style="2" customWidth="1"/>
    <col min="30" max="30" width="12.6640625" style="2" customWidth="1"/>
    <col min="31" max="31" width="16.44140625" style="2" customWidth="1"/>
    <col min="32" max="32" width="17" style="2" customWidth="1"/>
    <col min="33" max="35" width="20.6640625" style="2" customWidth="1"/>
    <col min="36" max="36" width="8.6640625" style="2" customWidth="1"/>
    <col min="37" max="16384" width="3" style="2"/>
  </cols>
  <sheetData>
    <row r="1" spans="1:36" ht="42" customHeight="1" thickBot="1" x14ac:dyDescent="0.3">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row>
    <row r="2" spans="1:36" s="27" customFormat="1" ht="24" customHeight="1" x14ac:dyDescent="0.25">
      <c r="A2" s="898" t="s">
        <v>860</v>
      </c>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2"/>
      <c r="AB2" s="851" t="s">
        <v>909</v>
      </c>
      <c r="AC2" s="851"/>
      <c r="AD2" s="851"/>
      <c r="AE2" s="851"/>
      <c r="AF2" s="851"/>
      <c r="AG2" s="851"/>
      <c r="AH2" s="851"/>
      <c r="AI2" s="851"/>
      <c r="AJ2" s="852"/>
    </row>
    <row r="3" spans="1:36" s="4" customFormat="1" ht="31.5" customHeight="1" x14ac:dyDescent="0.25">
      <c r="A3" s="828" t="s">
        <v>911</v>
      </c>
      <c r="B3" s="826" t="s">
        <v>836</v>
      </c>
      <c r="C3" s="826" t="s">
        <v>925</v>
      </c>
      <c r="D3" s="826" t="s">
        <v>842</v>
      </c>
      <c r="E3" s="826" t="s">
        <v>990</v>
      </c>
      <c r="F3" s="826"/>
      <c r="G3" s="826" t="s">
        <v>991</v>
      </c>
      <c r="H3" s="826"/>
      <c r="I3" s="826"/>
      <c r="J3" s="826"/>
      <c r="K3" s="826" t="s">
        <v>992</v>
      </c>
      <c r="L3" s="826"/>
      <c r="M3" s="826" t="s">
        <v>993</v>
      </c>
      <c r="N3" s="826"/>
      <c r="O3" s="826" t="s">
        <v>816</v>
      </c>
      <c r="P3" s="826"/>
      <c r="Q3" s="826"/>
      <c r="R3" s="826"/>
      <c r="S3" s="826" t="s">
        <v>1340</v>
      </c>
      <c r="T3" s="826"/>
      <c r="U3" s="826" t="s">
        <v>1339</v>
      </c>
      <c r="V3" s="826"/>
      <c r="W3" s="826" t="s">
        <v>994</v>
      </c>
      <c r="X3" s="826"/>
      <c r="Y3" s="826" t="s">
        <v>2313</v>
      </c>
      <c r="Z3" s="826"/>
      <c r="AA3" s="832" t="s">
        <v>822</v>
      </c>
      <c r="AB3" s="818" t="s">
        <v>906</v>
      </c>
      <c r="AC3" s="815" t="s">
        <v>931</v>
      </c>
      <c r="AD3" s="815" t="s">
        <v>932</v>
      </c>
      <c r="AE3" s="815" t="s">
        <v>2085</v>
      </c>
      <c r="AF3" s="815" t="s">
        <v>2086</v>
      </c>
      <c r="AG3" s="815" t="s">
        <v>933</v>
      </c>
      <c r="AH3" s="815" t="s">
        <v>940</v>
      </c>
      <c r="AI3" s="815" t="s">
        <v>941</v>
      </c>
      <c r="AJ3" s="812" t="s">
        <v>934</v>
      </c>
    </row>
    <row r="4" spans="1:36" s="4" customFormat="1" ht="33" customHeight="1" x14ac:dyDescent="0.25">
      <c r="A4" s="828"/>
      <c r="B4" s="826"/>
      <c r="C4" s="826"/>
      <c r="D4" s="826"/>
      <c r="E4" s="826"/>
      <c r="F4" s="826"/>
      <c r="G4" s="826" t="s">
        <v>937</v>
      </c>
      <c r="H4" s="826"/>
      <c r="I4" s="826" t="s">
        <v>813</v>
      </c>
      <c r="J4" s="826"/>
      <c r="K4" s="826"/>
      <c r="L4" s="826"/>
      <c r="M4" s="826"/>
      <c r="N4" s="826"/>
      <c r="O4" s="826" t="s">
        <v>1077</v>
      </c>
      <c r="P4" s="826"/>
      <c r="Q4" s="826" t="s">
        <v>1078</v>
      </c>
      <c r="R4" s="826"/>
      <c r="S4" s="826"/>
      <c r="T4" s="826"/>
      <c r="U4" s="826"/>
      <c r="V4" s="826"/>
      <c r="W4" s="826"/>
      <c r="X4" s="826"/>
      <c r="Y4" s="826"/>
      <c r="Z4" s="826"/>
      <c r="AA4" s="832"/>
      <c r="AB4" s="819"/>
      <c r="AC4" s="816"/>
      <c r="AD4" s="816"/>
      <c r="AE4" s="816"/>
      <c r="AF4" s="816"/>
      <c r="AG4" s="816"/>
      <c r="AH4" s="816"/>
      <c r="AI4" s="816"/>
      <c r="AJ4" s="813"/>
    </row>
    <row r="5" spans="1:36" s="4" customFormat="1" ht="25.5" customHeight="1" thickBot="1" x14ac:dyDescent="0.3">
      <c r="A5" s="829"/>
      <c r="B5" s="827"/>
      <c r="C5" s="827"/>
      <c r="D5" s="827"/>
      <c r="E5" s="243" t="s">
        <v>968</v>
      </c>
      <c r="F5" s="243" t="s">
        <v>969</v>
      </c>
      <c r="G5" s="243" t="s">
        <v>971</v>
      </c>
      <c r="H5" s="243" t="s">
        <v>953</v>
      </c>
      <c r="I5" s="243" t="s">
        <v>971</v>
      </c>
      <c r="J5" s="243" t="s">
        <v>953</v>
      </c>
      <c r="K5" s="243" t="s">
        <v>978</v>
      </c>
      <c r="L5" s="243" t="s">
        <v>980</v>
      </c>
      <c r="M5" s="243" t="s">
        <v>978</v>
      </c>
      <c r="N5" s="243" t="s">
        <v>980</v>
      </c>
      <c r="O5" s="243" t="s">
        <v>978</v>
      </c>
      <c r="P5" s="243" t="s">
        <v>980</v>
      </c>
      <c r="Q5" s="243" t="s">
        <v>978</v>
      </c>
      <c r="R5" s="243" t="s">
        <v>980</v>
      </c>
      <c r="S5" s="243" t="s">
        <v>968</v>
      </c>
      <c r="T5" s="243" t="s">
        <v>969</v>
      </c>
      <c r="U5" s="243" t="s">
        <v>968</v>
      </c>
      <c r="V5" s="243" t="s">
        <v>969</v>
      </c>
      <c r="W5" s="243" t="s">
        <v>943</v>
      </c>
      <c r="X5" s="243" t="s">
        <v>944</v>
      </c>
      <c r="Y5" s="243" t="s">
        <v>943</v>
      </c>
      <c r="Z5" s="243" t="s">
        <v>944</v>
      </c>
      <c r="AA5" s="833"/>
      <c r="AB5" s="820"/>
      <c r="AC5" s="817"/>
      <c r="AD5" s="817"/>
      <c r="AE5" s="817"/>
      <c r="AF5" s="817"/>
      <c r="AG5" s="817"/>
      <c r="AH5" s="817"/>
      <c r="AI5" s="817"/>
      <c r="AJ5" s="814"/>
    </row>
    <row r="6" spans="1:36" s="32" customFormat="1" ht="32.1" customHeight="1" thickTop="1" x14ac:dyDescent="0.25">
      <c r="A6" s="245" t="s">
        <v>1112</v>
      </c>
      <c r="B6" s="246" t="s">
        <v>1113</v>
      </c>
      <c r="C6" s="246" t="s">
        <v>1065</v>
      </c>
      <c r="D6" s="246" t="s">
        <v>1127</v>
      </c>
      <c r="E6" s="259">
        <v>770</v>
      </c>
      <c r="F6" s="274">
        <f>ROUND(E6*3.785,2-LEN(INT(E6*3.785)))</f>
        <v>2900</v>
      </c>
      <c r="G6" s="259">
        <v>60</v>
      </c>
      <c r="H6" s="274">
        <f>IF(ISNUMBER(G6)=TRUE,ROUND((5/9)*(G6-32),1),"")</f>
        <v>15.6</v>
      </c>
      <c r="I6" s="259">
        <v>180</v>
      </c>
      <c r="J6" s="274">
        <f t="shared" ref="J6:J14" si="0">IF(ISNUMBER(I6)=TRUE,ROUND((5/9)*(I6-32),1),"")</f>
        <v>82.2</v>
      </c>
      <c r="K6" s="259">
        <v>10</v>
      </c>
      <c r="L6" s="260">
        <f>ROUND(K6*6.9,2-LEN(INT(K6*6.9)))</f>
        <v>69</v>
      </c>
      <c r="M6" s="259">
        <v>70</v>
      </c>
      <c r="N6" s="260">
        <f>ROUND(M6*6.9,2-LEN(INT(M6*6.9)))</f>
        <v>480</v>
      </c>
      <c r="O6" s="259">
        <v>80</v>
      </c>
      <c r="P6" s="260">
        <f>ROUND(O6*6.9,2-LEN(INT(O6*6.9)))</f>
        <v>550</v>
      </c>
      <c r="Q6" s="259">
        <v>70</v>
      </c>
      <c r="R6" s="260">
        <f>ROUND(Q6*6.9,2-LEN(INT(Q6*6.9)))</f>
        <v>480</v>
      </c>
      <c r="S6" s="259">
        <v>56</v>
      </c>
      <c r="T6" s="274">
        <f>ROUND(S6*3.785,2-LEN(INT(S6*3.785)))</f>
        <v>210</v>
      </c>
      <c r="U6" s="259">
        <v>23</v>
      </c>
      <c r="V6" s="274">
        <f>ROUND(U6*3.785,2-LEN(INT(U6*3.785)))</f>
        <v>87</v>
      </c>
      <c r="W6" s="259">
        <v>1</v>
      </c>
      <c r="X6" s="274">
        <f>ROUND(W6*25,2-LEN(INT(W6*25)))</f>
        <v>25</v>
      </c>
      <c r="Y6" s="259">
        <v>0.75</v>
      </c>
      <c r="Z6" s="274">
        <f>ROUND(Y6*25,2-LEN(INT(Y6*25)))</f>
        <v>19</v>
      </c>
      <c r="AA6" s="247"/>
      <c r="AB6" s="367"/>
      <c r="AC6" s="89"/>
      <c r="AD6" s="89"/>
      <c r="AE6" s="89"/>
      <c r="AF6" s="89"/>
      <c r="AG6" s="89"/>
      <c r="AH6" s="89"/>
      <c r="AI6" s="89"/>
      <c r="AJ6" s="90"/>
    </row>
    <row r="7" spans="1:36" s="32" customFormat="1" ht="32.1" customHeight="1" x14ac:dyDescent="0.25">
      <c r="A7" s="47"/>
      <c r="B7" s="182"/>
      <c r="C7" s="182"/>
      <c r="D7" s="182"/>
      <c r="E7" s="182"/>
      <c r="F7" s="274">
        <f t="shared" ref="F7:F14" si="1">ROUND(E7*3.785,2-LEN(INT(E7*3.785)))</f>
        <v>0</v>
      </c>
      <c r="G7" s="165"/>
      <c r="H7" s="274" t="str">
        <f t="shared" ref="H7:H14" si="2">IF(ISNUMBER(G7)=TRUE,ROUND((5/9)*(G7-32),1),"")</f>
        <v/>
      </c>
      <c r="I7" s="165"/>
      <c r="J7" s="274" t="str">
        <f t="shared" si="0"/>
        <v/>
      </c>
      <c r="K7" s="165"/>
      <c r="L7" s="260">
        <f t="shared" ref="L7:L14" si="3">ROUND(K7*6.9,2-LEN(INT(K7*6.9)))</f>
        <v>0</v>
      </c>
      <c r="M7" s="165"/>
      <c r="N7" s="260">
        <f t="shared" ref="N7:N14" si="4">ROUND(M7*6.9,2-LEN(INT(M7*6.9)))</f>
        <v>0</v>
      </c>
      <c r="O7" s="165"/>
      <c r="P7" s="260">
        <f t="shared" ref="P7:P14" si="5">ROUND(O7*6.9,2-LEN(INT(O7*6.9)))</f>
        <v>0</v>
      </c>
      <c r="Q7" s="165"/>
      <c r="R7" s="260">
        <f t="shared" ref="R7:R14" si="6">ROUND(Q7*6.9,2-LEN(INT(Q7*6.9)))</f>
        <v>0</v>
      </c>
      <c r="S7" s="182"/>
      <c r="T7" s="274">
        <f t="shared" ref="T7:T14" si="7">ROUND(S7*3.785,2-LEN(INT(S7*3.785)))</f>
        <v>0</v>
      </c>
      <c r="U7" s="182"/>
      <c r="V7" s="274">
        <f t="shared" ref="V7:V14" si="8">ROUND(U7*3.785,2-LEN(INT(U7*3.785)))</f>
        <v>0</v>
      </c>
      <c r="W7" s="182"/>
      <c r="X7" s="274">
        <f t="shared" ref="X7:X14" si="9">ROUND(W7*25,2-LEN(INT(W7*25)))</f>
        <v>0</v>
      </c>
      <c r="Y7" s="182"/>
      <c r="Z7" s="274">
        <f t="shared" ref="Z7:Z14" si="10">ROUND(Y7*25,2-LEN(INT(Y7*25)))</f>
        <v>0</v>
      </c>
      <c r="AA7" s="46"/>
      <c r="AB7" s="364"/>
      <c r="AC7" s="48"/>
      <c r="AD7" s="48"/>
      <c r="AE7" s="48"/>
      <c r="AF7" s="48"/>
      <c r="AG7" s="48"/>
      <c r="AH7" s="48"/>
      <c r="AI7" s="48"/>
      <c r="AJ7" s="49"/>
    </row>
    <row r="8" spans="1:36" s="32" customFormat="1" ht="32.1" customHeight="1" x14ac:dyDescent="0.25">
      <c r="A8" s="47"/>
      <c r="B8" s="182"/>
      <c r="C8" s="182"/>
      <c r="D8" s="182"/>
      <c r="E8" s="182"/>
      <c r="F8" s="274">
        <f t="shared" si="1"/>
        <v>0</v>
      </c>
      <c r="G8" s="165"/>
      <c r="H8" s="274" t="str">
        <f t="shared" si="2"/>
        <v/>
      </c>
      <c r="I8" s="165"/>
      <c r="J8" s="274" t="str">
        <f t="shared" si="0"/>
        <v/>
      </c>
      <c r="K8" s="165"/>
      <c r="L8" s="260">
        <f t="shared" si="3"/>
        <v>0</v>
      </c>
      <c r="M8" s="165"/>
      <c r="N8" s="260">
        <f t="shared" si="4"/>
        <v>0</v>
      </c>
      <c r="O8" s="165"/>
      <c r="P8" s="260">
        <f t="shared" si="5"/>
        <v>0</v>
      </c>
      <c r="Q8" s="165"/>
      <c r="R8" s="260">
        <f t="shared" si="6"/>
        <v>0</v>
      </c>
      <c r="S8" s="182"/>
      <c r="T8" s="274">
        <f t="shared" si="7"/>
        <v>0</v>
      </c>
      <c r="U8" s="182"/>
      <c r="V8" s="274">
        <f t="shared" si="8"/>
        <v>0</v>
      </c>
      <c r="W8" s="182"/>
      <c r="X8" s="274">
        <f t="shared" si="9"/>
        <v>0</v>
      </c>
      <c r="Y8" s="182"/>
      <c r="Z8" s="274">
        <f t="shared" si="10"/>
        <v>0</v>
      </c>
      <c r="AA8" s="46"/>
      <c r="AB8" s="364"/>
      <c r="AC8" s="48"/>
      <c r="AD8" s="48"/>
      <c r="AE8" s="48"/>
      <c r="AF8" s="48"/>
      <c r="AG8" s="48"/>
      <c r="AH8" s="48"/>
      <c r="AI8" s="48"/>
      <c r="AJ8" s="49"/>
    </row>
    <row r="9" spans="1:36" s="32" customFormat="1" ht="32.1" customHeight="1" x14ac:dyDescent="0.25">
      <c r="A9" s="47"/>
      <c r="B9" s="182"/>
      <c r="C9" s="182"/>
      <c r="D9" s="182"/>
      <c r="E9" s="182"/>
      <c r="F9" s="274">
        <f t="shared" si="1"/>
        <v>0</v>
      </c>
      <c r="G9" s="165"/>
      <c r="H9" s="274" t="str">
        <f t="shared" si="2"/>
        <v/>
      </c>
      <c r="I9" s="165"/>
      <c r="J9" s="274" t="str">
        <f t="shared" si="0"/>
        <v/>
      </c>
      <c r="K9" s="165"/>
      <c r="L9" s="260">
        <f t="shared" si="3"/>
        <v>0</v>
      </c>
      <c r="M9" s="165"/>
      <c r="N9" s="260">
        <f t="shared" si="4"/>
        <v>0</v>
      </c>
      <c r="O9" s="165"/>
      <c r="P9" s="260">
        <f t="shared" si="5"/>
        <v>0</v>
      </c>
      <c r="Q9" s="165"/>
      <c r="R9" s="260">
        <f t="shared" si="6"/>
        <v>0</v>
      </c>
      <c r="S9" s="182"/>
      <c r="T9" s="274">
        <f t="shared" si="7"/>
        <v>0</v>
      </c>
      <c r="U9" s="182"/>
      <c r="V9" s="274">
        <f t="shared" si="8"/>
        <v>0</v>
      </c>
      <c r="W9" s="182"/>
      <c r="X9" s="274">
        <f t="shared" si="9"/>
        <v>0</v>
      </c>
      <c r="Y9" s="182"/>
      <c r="Z9" s="274">
        <f t="shared" si="10"/>
        <v>0</v>
      </c>
      <c r="AA9" s="46"/>
      <c r="AB9" s="364"/>
      <c r="AC9" s="48"/>
      <c r="AD9" s="48"/>
      <c r="AE9" s="48"/>
      <c r="AF9" s="48"/>
      <c r="AG9" s="48"/>
      <c r="AH9" s="48"/>
      <c r="AI9" s="48"/>
      <c r="AJ9" s="49"/>
    </row>
    <row r="10" spans="1:36" s="32" customFormat="1" ht="32.1" customHeight="1" x14ac:dyDescent="0.25">
      <c r="A10" s="47"/>
      <c r="B10" s="182"/>
      <c r="C10" s="182"/>
      <c r="D10" s="182"/>
      <c r="E10" s="182"/>
      <c r="F10" s="274">
        <f t="shared" si="1"/>
        <v>0</v>
      </c>
      <c r="G10" s="165"/>
      <c r="H10" s="274" t="str">
        <f t="shared" si="2"/>
        <v/>
      </c>
      <c r="I10" s="165"/>
      <c r="J10" s="274" t="str">
        <f t="shared" si="0"/>
        <v/>
      </c>
      <c r="K10" s="165"/>
      <c r="L10" s="260">
        <f t="shared" si="3"/>
        <v>0</v>
      </c>
      <c r="M10" s="165"/>
      <c r="N10" s="260">
        <f t="shared" si="4"/>
        <v>0</v>
      </c>
      <c r="O10" s="165"/>
      <c r="P10" s="260">
        <f t="shared" si="5"/>
        <v>0</v>
      </c>
      <c r="Q10" s="165"/>
      <c r="R10" s="260">
        <f t="shared" si="6"/>
        <v>0</v>
      </c>
      <c r="S10" s="182"/>
      <c r="T10" s="274">
        <f t="shared" si="7"/>
        <v>0</v>
      </c>
      <c r="U10" s="182"/>
      <c r="V10" s="274">
        <f t="shared" si="8"/>
        <v>0</v>
      </c>
      <c r="W10" s="182"/>
      <c r="X10" s="274">
        <f t="shared" si="9"/>
        <v>0</v>
      </c>
      <c r="Y10" s="182"/>
      <c r="Z10" s="274">
        <f t="shared" si="10"/>
        <v>0</v>
      </c>
      <c r="AA10" s="46"/>
      <c r="AB10" s="364"/>
      <c r="AC10" s="48"/>
      <c r="AD10" s="48"/>
      <c r="AE10" s="48"/>
      <c r="AF10" s="48"/>
      <c r="AG10" s="48"/>
      <c r="AH10" s="48"/>
      <c r="AI10" s="48"/>
      <c r="AJ10" s="49"/>
    </row>
    <row r="11" spans="1:36" s="32" customFormat="1" ht="32.1" customHeight="1" x14ac:dyDescent="0.25">
      <c r="A11" s="47"/>
      <c r="B11" s="182"/>
      <c r="C11" s="182"/>
      <c r="D11" s="182"/>
      <c r="E11" s="182"/>
      <c r="F11" s="274">
        <f t="shared" si="1"/>
        <v>0</v>
      </c>
      <c r="G11" s="165"/>
      <c r="H11" s="274" t="str">
        <f t="shared" si="2"/>
        <v/>
      </c>
      <c r="I11" s="165"/>
      <c r="J11" s="274" t="str">
        <f t="shared" si="0"/>
        <v/>
      </c>
      <c r="K11" s="165"/>
      <c r="L11" s="260">
        <f t="shared" si="3"/>
        <v>0</v>
      </c>
      <c r="M11" s="165"/>
      <c r="N11" s="260">
        <f t="shared" si="4"/>
        <v>0</v>
      </c>
      <c r="O11" s="165"/>
      <c r="P11" s="260">
        <f t="shared" si="5"/>
        <v>0</v>
      </c>
      <c r="Q11" s="165"/>
      <c r="R11" s="260">
        <f t="shared" si="6"/>
        <v>0</v>
      </c>
      <c r="S11" s="182"/>
      <c r="T11" s="274">
        <f t="shared" si="7"/>
        <v>0</v>
      </c>
      <c r="U11" s="182"/>
      <c r="V11" s="274">
        <f t="shared" si="8"/>
        <v>0</v>
      </c>
      <c r="W11" s="182"/>
      <c r="X11" s="274">
        <f t="shared" si="9"/>
        <v>0</v>
      </c>
      <c r="Y11" s="182"/>
      <c r="Z11" s="274">
        <f t="shared" si="10"/>
        <v>0</v>
      </c>
      <c r="AA11" s="46"/>
      <c r="AB11" s="364"/>
      <c r="AC11" s="48"/>
      <c r="AD11" s="48"/>
      <c r="AE11" s="48"/>
      <c r="AF11" s="48"/>
      <c r="AG11" s="48"/>
      <c r="AH11" s="48"/>
      <c r="AI11" s="48"/>
      <c r="AJ11" s="49"/>
    </row>
    <row r="12" spans="1:36" s="32" customFormat="1" ht="32.1" customHeight="1" x14ac:dyDescent="0.25">
      <c r="A12" s="47"/>
      <c r="B12" s="182"/>
      <c r="C12" s="182"/>
      <c r="D12" s="182"/>
      <c r="E12" s="182"/>
      <c r="F12" s="274">
        <f t="shared" si="1"/>
        <v>0</v>
      </c>
      <c r="G12" s="165"/>
      <c r="H12" s="274" t="str">
        <f t="shared" si="2"/>
        <v/>
      </c>
      <c r="I12" s="165"/>
      <c r="J12" s="274" t="str">
        <f t="shared" si="0"/>
        <v/>
      </c>
      <c r="K12" s="165"/>
      <c r="L12" s="260">
        <f t="shared" si="3"/>
        <v>0</v>
      </c>
      <c r="M12" s="165"/>
      <c r="N12" s="260">
        <f t="shared" si="4"/>
        <v>0</v>
      </c>
      <c r="O12" s="165"/>
      <c r="P12" s="260">
        <f t="shared" si="5"/>
        <v>0</v>
      </c>
      <c r="Q12" s="165"/>
      <c r="R12" s="260">
        <f t="shared" si="6"/>
        <v>0</v>
      </c>
      <c r="S12" s="182"/>
      <c r="T12" s="274">
        <f t="shared" si="7"/>
        <v>0</v>
      </c>
      <c r="U12" s="182"/>
      <c r="V12" s="274">
        <f t="shared" si="8"/>
        <v>0</v>
      </c>
      <c r="W12" s="182"/>
      <c r="X12" s="274">
        <f t="shared" si="9"/>
        <v>0</v>
      </c>
      <c r="Y12" s="182"/>
      <c r="Z12" s="274">
        <f t="shared" si="10"/>
        <v>0</v>
      </c>
      <c r="AA12" s="46"/>
      <c r="AB12" s="364"/>
      <c r="AC12" s="48"/>
      <c r="AD12" s="48"/>
      <c r="AE12" s="48"/>
      <c r="AF12" s="48"/>
      <c r="AG12" s="48"/>
      <c r="AH12" s="48"/>
      <c r="AI12" s="48"/>
      <c r="AJ12" s="49"/>
    </row>
    <row r="13" spans="1:36" s="32" customFormat="1" ht="32.1" customHeight="1" x14ac:dyDescent="0.25">
      <c r="A13" s="47"/>
      <c r="B13" s="182"/>
      <c r="C13" s="182"/>
      <c r="D13" s="182"/>
      <c r="E13" s="182"/>
      <c r="F13" s="274">
        <f t="shared" si="1"/>
        <v>0</v>
      </c>
      <c r="G13" s="165"/>
      <c r="H13" s="274" t="str">
        <f t="shared" si="2"/>
        <v/>
      </c>
      <c r="I13" s="165"/>
      <c r="J13" s="274" t="str">
        <f t="shared" si="0"/>
        <v/>
      </c>
      <c r="K13" s="165"/>
      <c r="L13" s="260">
        <f t="shared" si="3"/>
        <v>0</v>
      </c>
      <c r="M13" s="165"/>
      <c r="N13" s="260">
        <f t="shared" si="4"/>
        <v>0</v>
      </c>
      <c r="O13" s="165"/>
      <c r="P13" s="260">
        <f t="shared" si="5"/>
        <v>0</v>
      </c>
      <c r="Q13" s="165"/>
      <c r="R13" s="260">
        <f t="shared" si="6"/>
        <v>0</v>
      </c>
      <c r="S13" s="182"/>
      <c r="T13" s="274">
        <f t="shared" si="7"/>
        <v>0</v>
      </c>
      <c r="U13" s="182"/>
      <c r="V13" s="274">
        <f t="shared" si="8"/>
        <v>0</v>
      </c>
      <c r="W13" s="182"/>
      <c r="X13" s="274">
        <f t="shared" si="9"/>
        <v>0</v>
      </c>
      <c r="Y13" s="182"/>
      <c r="Z13" s="274">
        <f t="shared" si="10"/>
        <v>0</v>
      </c>
      <c r="AA13" s="46"/>
      <c r="AB13" s="364"/>
      <c r="AC13" s="48"/>
      <c r="AD13" s="48"/>
      <c r="AE13" s="48"/>
      <c r="AF13" s="48"/>
      <c r="AG13" s="48"/>
      <c r="AH13" s="48"/>
      <c r="AI13" s="48"/>
      <c r="AJ13" s="49"/>
    </row>
    <row r="14" spans="1:36" s="32" customFormat="1" ht="32.1" customHeight="1" thickBot="1" x14ac:dyDescent="0.3">
      <c r="A14" s="29"/>
      <c r="B14" s="30"/>
      <c r="C14" s="30"/>
      <c r="D14" s="30"/>
      <c r="E14" s="30"/>
      <c r="F14" s="184">
        <f t="shared" si="1"/>
        <v>0</v>
      </c>
      <c r="G14" s="41"/>
      <c r="H14" s="184" t="str">
        <f t="shared" si="2"/>
        <v/>
      </c>
      <c r="I14" s="41"/>
      <c r="J14" s="184" t="str">
        <f t="shared" si="0"/>
        <v/>
      </c>
      <c r="K14" s="41"/>
      <c r="L14" s="34">
        <f t="shared" si="3"/>
        <v>0</v>
      </c>
      <c r="M14" s="41"/>
      <c r="N14" s="34">
        <f t="shared" si="4"/>
        <v>0</v>
      </c>
      <c r="O14" s="41"/>
      <c r="P14" s="34">
        <f t="shared" si="5"/>
        <v>0</v>
      </c>
      <c r="Q14" s="41"/>
      <c r="R14" s="34">
        <f t="shared" si="6"/>
        <v>0</v>
      </c>
      <c r="S14" s="30"/>
      <c r="T14" s="184">
        <f t="shared" si="7"/>
        <v>0</v>
      </c>
      <c r="U14" s="30"/>
      <c r="V14" s="184">
        <f t="shared" si="8"/>
        <v>0</v>
      </c>
      <c r="W14" s="30"/>
      <c r="X14" s="184">
        <f t="shared" si="9"/>
        <v>0</v>
      </c>
      <c r="Y14" s="30"/>
      <c r="Z14" s="184">
        <f t="shared" si="10"/>
        <v>0</v>
      </c>
      <c r="AA14" s="31"/>
      <c r="AB14" s="368"/>
      <c r="AC14" s="44"/>
      <c r="AD14" s="44"/>
      <c r="AE14" s="44"/>
      <c r="AF14" s="44"/>
      <c r="AG14" s="44"/>
      <c r="AH14" s="44"/>
      <c r="AI14" s="44"/>
      <c r="AJ14" s="45"/>
    </row>
    <row r="15" spans="1:36" ht="25.5" customHeight="1" x14ac:dyDescent="0.25">
      <c r="N15" s="12"/>
      <c r="O15" s="12"/>
      <c r="P15" s="12"/>
      <c r="Q15" s="12"/>
      <c r="R15" s="12"/>
      <c r="S15" s="12"/>
      <c r="T15" s="12"/>
      <c r="U15" s="12"/>
    </row>
    <row r="16" spans="1:36" ht="25.5" customHeight="1" x14ac:dyDescent="0.25">
      <c r="A16" s="374" t="s">
        <v>825</v>
      </c>
      <c r="B16" s="381"/>
      <c r="C16" s="381"/>
      <c r="D16" s="381"/>
      <c r="E16" s="381"/>
      <c r="F16" s="381"/>
      <c r="G16" s="381"/>
      <c r="H16" s="381"/>
      <c r="I16" s="373"/>
      <c r="J16" s="398"/>
      <c r="K16" s="398"/>
      <c r="L16" s="398"/>
      <c r="M16" s="398"/>
      <c r="N16" s="398"/>
      <c r="O16" s="398"/>
      <c r="P16" s="398"/>
      <c r="Q16" s="398"/>
      <c r="R16" s="384"/>
      <c r="S16" s="384"/>
      <c r="T16" s="384"/>
      <c r="U16" s="384"/>
      <c r="V16" s="384"/>
    </row>
    <row r="17" spans="1:27" ht="25.5" customHeight="1" x14ac:dyDescent="0.25">
      <c r="A17" s="858" t="s">
        <v>754</v>
      </c>
      <c r="B17" s="858"/>
      <c r="C17" s="858"/>
      <c r="D17" s="858"/>
      <c r="E17" s="858"/>
      <c r="F17" s="858"/>
      <c r="G17" s="858"/>
      <c r="H17" s="858"/>
      <c r="I17" s="373"/>
      <c r="J17" s="384"/>
      <c r="K17" s="384"/>
      <c r="L17" s="384"/>
      <c r="M17" s="384"/>
      <c r="N17" s="384"/>
      <c r="O17" s="384"/>
      <c r="P17" s="384"/>
      <c r="Q17" s="384"/>
      <c r="R17" s="384"/>
      <c r="S17" s="384"/>
      <c r="T17" s="384"/>
      <c r="U17" s="384"/>
      <c r="V17" s="384"/>
    </row>
    <row r="18" spans="1:27" ht="15.75" customHeight="1" x14ac:dyDescent="0.25">
      <c r="A18" s="919" t="s">
        <v>2300</v>
      </c>
      <c r="B18" s="919"/>
      <c r="C18" s="919"/>
      <c r="D18" s="919"/>
      <c r="E18" s="919"/>
      <c r="F18" s="24"/>
      <c r="G18" s="24"/>
      <c r="H18" s="24"/>
      <c r="I18" s="24"/>
      <c r="J18" s="24"/>
      <c r="K18" s="24"/>
      <c r="L18" s="24"/>
      <c r="M18" s="24"/>
      <c r="N18" s="24"/>
      <c r="O18" s="24"/>
      <c r="P18" s="24"/>
      <c r="Q18" s="24"/>
      <c r="R18" s="24"/>
      <c r="S18" s="24"/>
      <c r="T18" s="24"/>
      <c r="U18" s="24"/>
      <c r="V18" s="24"/>
      <c r="W18" s="24"/>
      <c r="X18" s="24"/>
      <c r="Y18" s="24"/>
      <c r="Z18" s="24"/>
      <c r="AA18" s="24"/>
    </row>
    <row r="19" spans="1:27" x14ac:dyDescent="0.2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row>
    <row r="20" spans="1:27" x14ac:dyDescent="0.2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row>
    <row r="21" spans="1:27"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row>
    <row r="22" spans="1:27" x14ac:dyDescent="0.2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row>
    <row r="23" spans="1:27"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pans="1:27" x14ac:dyDescent="0.25">
      <c r="A24" s="24"/>
      <c r="B24" s="24"/>
      <c r="C24" s="24"/>
      <c r="D24" s="24"/>
      <c r="E24" s="24"/>
      <c r="F24" s="24"/>
      <c r="G24" s="24"/>
      <c r="H24" s="24"/>
      <c r="I24" s="24"/>
      <c r="J24" s="99"/>
      <c r="K24" s="24"/>
      <c r="L24" s="24"/>
      <c r="M24" s="24"/>
      <c r="N24" s="24"/>
      <c r="O24" s="24"/>
      <c r="P24" s="24"/>
      <c r="Q24" s="24"/>
      <c r="R24" s="24"/>
      <c r="S24" s="24"/>
      <c r="T24" s="24"/>
      <c r="U24" s="24"/>
      <c r="V24" s="24"/>
      <c r="W24" s="24"/>
      <c r="X24" s="24"/>
      <c r="Y24" s="24"/>
      <c r="Z24" s="24"/>
      <c r="AA24" s="24"/>
    </row>
    <row r="25" spans="1:27"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row>
    <row r="26" spans="1:27" x14ac:dyDescent="0.25">
      <c r="A26" s="24"/>
      <c r="B26" s="24"/>
      <c r="C26" s="24"/>
      <c r="D26" s="24"/>
      <c r="E26" s="24"/>
      <c r="F26" s="24"/>
      <c r="G26" s="24"/>
      <c r="H26" s="24"/>
      <c r="I26" s="24"/>
      <c r="J26" s="100"/>
      <c r="K26" s="24"/>
      <c r="L26" s="24"/>
      <c r="M26" s="24"/>
      <c r="N26" s="24"/>
      <c r="O26" s="24"/>
      <c r="P26" s="24"/>
      <c r="Q26" s="24"/>
      <c r="R26" s="24"/>
      <c r="S26" s="24"/>
      <c r="T26" s="24"/>
      <c r="U26" s="24"/>
      <c r="V26" s="24"/>
      <c r="W26" s="24"/>
      <c r="X26" s="24"/>
      <c r="Y26" s="24"/>
      <c r="Z26" s="24"/>
      <c r="AA26" s="24"/>
    </row>
    <row r="27" spans="1:27"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7"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row>
    <row r="29" spans="1:27"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row>
    <row r="30" spans="1:27"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row>
    <row r="31" spans="1:27"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row>
    <row r="32" spans="1:27"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row>
    <row r="33" spans="1:27"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row>
    <row r="34" spans="1:27"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row>
    <row r="35" spans="1:27"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row>
    <row r="36" spans="1:27"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row>
    <row r="37" spans="1:27"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row>
    <row r="38" spans="1:27"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row>
    <row r="39" spans="1:27"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row>
    <row r="40" spans="1:27"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row>
    <row r="41" spans="1:27"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row>
    <row r="42" spans="1:27"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row>
    <row r="43" spans="1:27"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row>
    <row r="44" spans="1:27"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row>
    <row r="45" spans="1:27"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row>
  </sheetData>
  <mergeCells count="31">
    <mergeCell ref="A2:AA2"/>
    <mergeCell ref="AB2:AJ2"/>
    <mergeCell ref="A3:A5"/>
    <mergeCell ref="B3:B5"/>
    <mergeCell ref="C3:C5"/>
    <mergeCell ref="D3:D5"/>
    <mergeCell ref="E3:F4"/>
    <mergeCell ref="G3:J3"/>
    <mergeCell ref="AI3:AI5"/>
    <mergeCell ref="AJ3:AJ5"/>
    <mergeCell ref="G4:H4"/>
    <mergeCell ref="I4:J4"/>
    <mergeCell ref="O4:P4"/>
    <mergeCell ref="Q4:R4"/>
    <mergeCell ref="K3:L4"/>
    <mergeCell ref="AC3:AC5"/>
    <mergeCell ref="A17:H17"/>
    <mergeCell ref="A18:E18"/>
    <mergeCell ref="AH3:AH5"/>
    <mergeCell ref="M3:N4"/>
    <mergeCell ref="AA3:AA5"/>
    <mergeCell ref="AD3:AD5"/>
    <mergeCell ref="AE3:AE5"/>
    <mergeCell ref="AF3:AF5"/>
    <mergeCell ref="AG3:AG5"/>
    <mergeCell ref="O3:R3"/>
    <mergeCell ref="S3:T4"/>
    <mergeCell ref="U3:V4"/>
    <mergeCell ref="W3:X4"/>
    <mergeCell ref="AB3:AB5"/>
    <mergeCell ref="Y3:Z4"/>
  </mergeCells>
  <printOptions horizontalCentered="1"/>
  <pageMargins left="0" right="0" top="1" bottom="0.75" header="0.3" footer="0.3"/>
  <pageSetup paperSize="3" scale="80" fitToWidth="2" orientation="landscape" r:id="rId1"/>
  <headerFooter alignWithMargins="0">
    <oddHeader>&amp;C&amp;16
&amp;A</oddHeader>
    <oddFooter>&amp;C&amp;14ISSUED
JUNE 2009&amp;R&amp;12&amp;F &amp;A
Page 20</oddFooter>
  </headerFooter>
  <colBreaks count="1" manualBreakCount="1">
    <brk id="2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V46"/>
  <sheetViews>
    <sheetView showGridLines="0" zoomScale="83" zoomScaleNormal="83" zoomScalePageLayoutView="60" workbookViewId="0"/>
  </sheetViews>
  <sheetFormatPr defaultColWidth="4.33203125" defaultRowHeight="13.2" x14ac:dyDescent="0.25"/>
  <cols>
    <col min="1" max="1" width="9" style="2" customWidth="1"/>
    <col min="2" max="2" width="13.44140625" style="2" customWidth="1"/>
    <col min="3" max="3" width="12.109375" style="2" customWidth="1"/>
    <col min="4" max="4" width="14.33203125" style="2" customWidth="1"/>
    <col min="5" max="10" width="8.6640625" style="2" customWidth="1"/>
    <col min="11" max="11" width="13.5546875" style="2" customWidth="1"/>
    <col min="12" max="12" width="49.6640625" style="2" customWidth="1"/>
    <col min="13" max="13" width="21.5546875" style="2" bestFit="1" customWidth="1"/>
    <col min="14" max="14" width="20.6640625" style="2" customWidth="1"/>
    <col min="15" max="15" width="12.6640625" style="2" customWidth="1"/>
    <col min="16" max="16" width="16.44140625" style="2" customWidth="1"/>
    <col min="17" max="17" width="17" style="2" customWidth="1"/>
    <col min="18" max="20" width="20.6640625" style="2" customWidth="1"/>
    <col min="21" max="21" width="8.6640625" style="2" customWidth="1"/>
    <col min="22" max="16384" width="4.33203125" style="2"/>
  </cols>
  <sheetData>
    <row r="1" spans="1:22" ht="44.25" customHeight="1" thickBot="1" x14ac:dyDescent="0.3">
      <c r="A1" s="24"/>
      <c r="B1" s="24"/>
      <c r="C1" s="24"/>
      <c r="D1" s="24"/>
      <c r="E1" s="24"/>
      <c r="F1" s="24"/>
      <c r="G1" s="24"/>
      <c r="H1" s="24"/>
      <c r="I1" s="24"/>
      <c r="J1" s="24"/>
      <c r="K1" s="24"/>
      <c r="L1" s="24"/>
    </row>
    <row r="2" spans="1:22" s="27" customFormat="1" ht="24" customHeight="1" x14ac:dyDescent="0.25">
      <c r="A2" s="823" t="s">
        <v>1043</v>
      </c>
      <c r="B2" s="824"/>
      <c r="C2" s="824"/>
      <c r="D2" s="824"/>
      <c r="E2" s="824"/>
      <c r="F2" s="824"/>
      <c r="G2" s="824"/>
      <c r="H2" s="824"/>
      <c r="I2" s="824"/>
      <c r="J2" s="824"/>
      <c r="K2" s="824"/>
      <c r="L2" s="825"/>
      <c r="M2" s="851" t="s">
        <v>909</v>
      </c>
      <c r="N2" s="851"/>
      <c r="O2" s="851"/>
      <c r="P2" s="851"/>
      <c r="Q2" s="851"/>
      <c r="R2" s="851"/>
      <c r="S2" s="851"/>
      <c r="T2" s="851"/>
      <c r="U2" s="852"/>
    </row>
    <row r="3" spans="1:22" s="4" customFormat="1" ht="25.5" customHeight="1" x14ac:dyDescent="0.25">
      <c r="A3" s="828" t="s">
        <v>911</v>
      </c>
      <c r="B3" s="826" t="s">
        <v>836</v>
      </c>
      <c r="C3" s="826" t="s">
        <v>925</v>
      </c>
      <c r="D3" s="826" t="s">
        <v>842</v>
      </c>
      <c r="E3" s="826" t="s">
        <v>861</v>
      </c>
      <c r="F3" s="826"/>
      <c r="G3" s="826"/>
      <c r="H3" s="826"/>
      <c r="I3" s="826"/>
      <c r="J3" s="826"/>
      <c r="K3" s="826"/>
      <c r="L3" s="832" t="s">
        <v>822</v>
      </c>
      <c r="M3" s="818" t="s">
        <v>906</v>
      </c>
      <c r="N3" s="815" t="s">
        <v>931</v>
      </c>
      <c r="O3" s="815" t="s">
        <v>932</v>
      </c>
      <c r="P3" s="815" t="s">
        <v>2085</v>
      </c>
      <c r="Q3" s="815" t="s">
        <v>2086</v>
      </c>
      <c r="R3" s="815" t="s">
        <v>933</v>
      </c>
      <c r="S3" s="815" t="s">
        <v>940</v>
      </c>
      <c r="T3" s="815" t="s">
        <v>941</v>
      </c>
      <c r="U3" s="812" t="s">
        <v>934</v>
      </c>
    </row>
    <row r="4" spans="1:22" s="4" customFormat="1" ht="25.5" customHeight="1" x14ac:dyDescent="0.25">
      <c r="A4" s="828"/>
      <c r="B4" s="826"/>
      <c r="C4" s="826"/>
      <c r="D4" s="826"/>
      <c r="E4" s="826" t="s">
        <v>995</v>
      </c>
      <c r="F4" s="826"/>
      <c r="G4" s="826" t="s">
        <v>989</v>
      </c>
      <c r="H4" s="826"/>
      <c r="I4" s="826" t="s">
        <v>1031</v>
      </c>
      <c r="J4" s="826"/>
      <c r="K4" s="826" t="s">
        <v>862</v>
      </c>
      <c r="L4" s="832"/>
      <c r="M4" s="819"/>
      <c r="N4" s="816"/>
      <c r="O4" s="816"/>
      <c r="P4" s="816"/>
      <c r="Q4" s="816"/>
      <c r="R4" s="816"/>
      <c r="S4" s="816"/>
      <c r="T4" s="816"/>
      <c r="U4" s="813"/>
    </row>
    <row r="5" spans="1:22" s="4" customFormat="1" ht="25.5" customHeight="1" thickBot="1" x14ac:dyDescent="0.3">
      <c r="A5" s="829"/>
      <c r="B5" s="827"/>
      <c r="C5" s="827"/>
      <c r="D5" s="827"/>
      <c r="E5" s="243" t="s">
        <v>943</v>
      </c>
      <c r="F5" s="243" t="s">
        <v>944</v>
      </c>
      <c r="G5" s="243" t="s">
        <v>947</v>
      </c>
      <c r="H5" s="243" t="s">
        <v>949</v>
      </c>
      <c r="I5" s="243" t="s">
        <v>973</v>
      </c>
      <c r="J5" s="243" t="s">
        <v>980</v>
      </c>
      <c r="K5" s="827"/>
      <c r="L5" s="833"/>
      <c r="M5" s="820"/>
      <c r="N5" s="817"/>
      <c r="O5" s="817"/>
      <c r="P5" s="817"/>
      <c r="Q5" s="817"/>
      <c r="R5" s="817"/>
      <c r="S5" s="817"/>
      <c r="T5" s="817"/>
      <c r="U5" s="814"/>
    </row>
    <row r="6" spans="1:22" s="32" customFormat="1" ht="32.1" customHeight="1" thickTop="1" x14ac:dyDescent="0.25">
      <c r="A6" s="245" t="s">
        <v>1114</v>
      </c>
      <c r="B6" s="246" t="s">
        <v>1100</v>
      </c>
      <c r="C6" s="246" t="s">
        <v>1065</v>
      </c>
      <c r="D6" s="246" t="s">
        <v>1115</v>
      </c>
      <c r="E6" s="259">
        <v>4</v>
      </c>
      <c r="F6" s="260">
        <f>ROUND(E6*25,2-LEN(INT(E6*25)))</f>
        <v>100</v>
      </c>
      <c r="G6" s="259">
        <v>240</v>
      </c>
      <c r="H6" s="260">
        <f>ROUND(G6*0.06309,2-LEN(INT(G6*0.06309)))</f>
        <v>15</v>
      </c>
      <c r="I6" s="259">
        <v>3.2</v>
      </c>
      <c r="J6" s="274">
        <f>ROUND(I6*2.989,2-LEN(INT(I6*2.989)))</f>
        <v>9.6</v>
      </c>
      <c r="K6" s="246" t="s">
        <v>1116</v>
      </c>
      <c r="L6" s="247" t="s">
        <v>850</v>
      </c>
      <c r="M6" s="367"/>
      <c r="N6" s="89"/>
      <c r="O6" s="89"/>
      <c r="P6" s="89"/>
      <c r="Q6" s="89"/>
      <c r="R6" s="89"/>
      <c r="S6" s="89"/>
      <c r="T6" s="89"/>
      <c r="U6" s="90"/>
    </row>
    <row r="7" spans="1:22" s="32" customFormat="1" ht="32.1" customHeight="1" x14ac:dyDescent="0.25">
      <c r="A7" s="47"/>
      <c r="B7" s="182"/>
      <c r="C7" s="182"/>
      <c r="D7" s="182"/>
      <c r="E7" s="165"/>
      <c r="F7" s="260">
        <f t="shared" ref="F7:F13" si="0">ROUND(E7*25,2-LEN(INT(E7*25)))</f>
        <v>0</v>
      </c>
      <c r="G7" s="165"/>
      <c r="H7" s="260">
        <f t="shared" ref="H7:H13" si="1">ROUND(G7*0.06309,2-LEN(INT(G7*0.06309)))</f>
        <v>0</v>
      </c>
      <c r="I7" s="165"/>
      <c r="J7" s="274">
        <f t="shared" ref="J7:J13" si="2">ROUND(I7*2.989,2-LEN(INT(I7*2.989)))</f>
        <v>0</v>
      </c>
      <c r="K7" s="182"/>
      <c r="L7" s="46"/>
      <c r="M7" s="364"/>
      <c r="N7" s="48"/>
      <c r="O7" s="48"/>
      <c r="P7" s="48"/>
      <c r="Q7" s="48"/>
      <c r="R7" s="48"/>
      <c r="S7" s="48"/>
      <c r="T7" s="48"/>
      <c r="U7" s="49"/>
    </row>
    <row r="8" spans="1:22" s="32" customFormat="1" ht="32.1" customHeight="1" x14ac:dyDescent="0.25">
      <c r="A8" s="47"/>
      <c r="B8" s="182"/>
      <c r="C8" s="182"/>
      <c r="D8" s="182"/>
      <c r="E8" s="165"/>
      <c r="F8" s="260">
        <f t="shared" si="0"/>
        <v>0</v>
      </c>
      <c r="G8" s="165"/>
      <c r="H8" s="260">
        <f t="shared" si="1"/>
        <v>0</v>
      </c>
      <c r="I8" s="165"/>
      <c r="J8" s="274">
        <f t="shared" si="2"/>
        <v>0</v>
      </c>
      <c r="K8" s="182"/>
      <c r="L8" s="46"/>
      <c r="M8" s="364"/>
      <c r="N8" s="48"/>
      <c r="O8" s="48"/>
      <c r="P8" s="48"/>
      <c r="Q8" s="48"/>
      <c r="R8" s="48"/>
      <c r="S8" s="48"/>
      <c r="T8" s="48"/>
      <c r="U8" s="49"/>
    </row>
    <row r="9" spans="1:22" s="32" customFormat="1" ht="32.1" customHeight="1" x14ac:dyDescent="0.25">
      <c r="A9" s="47"/>
      <c r="B9" s="182"/>
      <c r="C9" s="182"/>
      <c r="D9" s="182"/>
      <c r="E9" s="165"/>
      <c r="F9" s="260">
        <f t="shared" si="0"/>
        <v>0</v>
      </c>
      <c r="G9" s="165"/>
      <c r="H9" s="260">
        <f t="shared" si="1"/>
        <v>0</v>
      </c>
      <c r="I9" s="165"/>
      <c r="J9" s="274">
        <f t="shared" si="2"/>
        <v>0</v>
      </c>
      <c r="K9" s="182"/>
      <c r="L9" s="46"/>
      <c r="M9" s="364"/>
      <c r="N9" s="48"/>
      <c r="O9" s="48"/>
      <c r="P9" s="48"/>
      <c r="Q9" s="48"/>
      <c r="R9" s="48"/>
      <c r="S9" s="48"/>
      <c r="T9" s="48"/>
      <c r="U9" s="49"/>
    </row>
    <row r="10" spans="1:22" s="32" customFormat="1" ht="32.1" customHeight="1" x14ac:dyDescent="0.25">
      <c r="A10" s="47"/>
      <c r="B10" s="182"/>
      <c r="C10" s="182"/>
      <c r="D10" s="182"/>
      <c r="E10" s="165"/>
      <c r="F10" s="260">
        <f t="shared" si="0"/>
        <v>0</v>
      </c>
      <c r="G10" s="165"/>
      <c r="H10" s="260">
        <f t="shared" si="1"/>
        <v>0</v>
      </c>
      <c r="I10" s="165"/>
      <c r="J10" s="274">
        <f t="shared" si="2"/>
        <v>0</v>
      </c>
      <c r="K10" s="182"/>
      <c r="L10" s="46"/>
      <c r="M10" s="364"/>
      <c r="N10" s="48"/>
      <c r="O10" s="48"/>
      <c r="P10" s="48"/>
      <c r="Q10" s="48"/>
      <c r="R10" s="48"/>
      <c r="S10" s="48"/>
      <c r="T10" s="48"/>
      <c r="U10" s="49"/>
    </row>
    <row r="11" spans="1:22" s="32" customFormat="1" ht="32.1" customHeight="1" x14ac:dyDescent="0.25">
      <c r="A11" s="47"/>
      <c r="B11" s="182"/>
      <c r="C11" s="182"/>
      <c r="D11" s="182"/>
      <c r="E11" s="165"/>
      <c r="F11" s="260">
        <f t="shared" si="0"/>
        <v>0</v>
      </c>
      <c r="G11" s="165"/>
      <c r="H11" s="260">
        <f t="shared" si="1"/>
        <v>0</v>
      </c>
      <c r="I11" s="165"/>
      <c r="J11" s="274">
        <f t="shared" si="2"/>
        <v>0</v>
      </c>
      <c r="K11" s="182"/>
      <c r="L11" s="46"/>
      <c r="M11" s="364"/>
      <c r="N11" s="48"/>
      <c r="O11" s="48"/>
      <c r="P11" s="48"/>
      <c r="Q11" s="48"/>
      <c r="R11" s="48"/>
      <c r="S11" s="48"/>
      <c r="T11" s="48"/>
      <c r="U11" s="49"/>
    </row>
    <row r="12" spans="1:22" s="32" customFormat="1" ht="32.1" customHeight="1" x14ac:dyDescent="0.25">
      <c r="A12" s="47"/>
      <c r="B12" s="182"/>
      <c r="C12" s="182"/>
      <c r="D12" s="182"/>
      <c r="E12" s="165"/>
      <c r="F12" s="260">
        <f t="shared" si="0"/>
        <v>0</v>
      </c>
      <c r="G12" s="165"/>
      <c r="H12" s="260">
        <f t="shared" si="1"/>
        <v>0</v>
      </c>
      <c r="I12" s="165"/>
      <c r="J12" s="274">
        <f t="shared" si="2"/>
        <v>0</v>
      </c>
      <c r="K12" s="182"/>
      <c r="L12" s="46"/>
      <c r="M12" s="364"/>
      <c r="N12" s="48"/>
      <c r="O12" s="48"/>
      <c r="P12" s="48"/>
      <c r="Q12" s="48"/>
      <c r="R12" s="48"/>
      <c r="S12" s="48"/>
      <c r="T12" s="48"/>
      <c r="U12" s="49"/>
    </row>
    <row r="13" spans="1:22" s="12" customFormat="1" ht="32.1" customHeight="1" thickBot="1" x14ac:dyDescent="0.3">
      <c r="A13" s="17"/>
      <c r="B13" s="178"/>
      <c r="C13" s="178"/>
      <c r="D13" s="178"/>
      <c r="E13" s="178"/>
      <c r="F13" s="34">
        <f t="shared" si="0"/>
        <v>0</v>
      </c>
      <c r="G13" s="178"/>
      <c r="H13" s="34">
        <f t="shared" si="1"/>
        <v>0</v>
      </c>
      <c r="I13" s="178"/>
      <c r="J13" s="184">
        <f t="shared" si="2"/>
        <v>0</v>
      </c>
      <c r="K13" s="178"/>
      <c r="L13" s="179"/>
      <c r="M13" s="368"/>
      <c r="N13" s="44"/>
      <c r="O13" s="44"/>
      <c r="P13" s="44"/>
      <c r="Q13" s="44"/>
      <c r="R13" s="44"/>
      <c r="S13" s="44"/>
      <c r="T13" s="44"/>
      <c r="U13" s="45"/>
    </row>
    <row r="14" spans="1:22" ht="25.5" customHeight="1" x14ac:dyDescent="0.25">
      <c r="N14" s="12"/>
      <c r="O14" s="12"/>
      <c r="P14" s="12"/>
      <c r="Q14" s="12"/>
      <c r="R14" s="12"/>
      <c r="S14" s="12"/>
      <c r="T14" s="12"/>
      <c r="U14" s="12"/>
    </row>
    <row r="15" spans="1:22" ht="25.5" customHeight="1" x14ac:dyDescent="0.25">
      <c r="A15" s="374" t="s">
        <v>825</v>
      </c>
      <c r="B15" s="381"/>
      <c r="C15" s="381"/>
      <c r="D15" s="381"/>
      <c r="E15" s="381"/>
      <c r="F15" s="381"/>
      <c r="G15" s="381"/>
      <c r="H15" s="381"/>
      <c r="I15" s="373"/>
      <c r="J15" s="398"/>
      <c r="K15" s="398"/>
      <c r="L15" s="398"/>
      <c r="M15" s="544"/>
      <c r="N15" s="544"/>
      <c r="O15" s="544"/>
      <c r="P15" s="544"/>
      <c r="Q15" s="544"/>
      <c r="R15" s="545"/>
      <c r="S15" s="545"/>
      <c r="T15" s="545"/>
      <c r="U15" s="545"/>
      <c r="V15" s="545"/>
    </row>
    <row r="16" spans="1:22" ht="25.5" customHeight="1" x14ac:dyDescent="0.25">
      <c r="A16" s="858" t="s">
        <v>755</v>
      </c>
      <c r="B16" s="858"/>
      <c r="C16" s="858"/>
      <c r="D16" s="858"/>
      <c r="E16" s="858"/>
      <c r="F16" s="858"/>
      <c r="G16" s="858"/>
      <c r="H16" s="858"/>
      <c r="I16" s="373"/>
      <c r="J16" s="384"/>
      <c r="K16" s="384"/>
      <c r="L16" s="384"/>
      <c r="M16" s="545"/>
      <c r="N16" s="545"/>
      <c r="O16" s="545"/>
      <c r="P16" s="545"/>
      <c r="Q16" s="545"/>
      <c r="R16" s="545"/>
      <c r="S16" s="545"/>
      <c r="T16" s="545"/>
      <c r="U16" s="545"/>
      <c r="V16" s="545"/>
    </row>
    <row r="17" spans="1:12" ht="15.75" customHeight="1" x14ac:dyDescent="0.25">
      <c r="A17" s="919" t="s">
        <v>2300</v>
      </c>
      <c r="B17" s="919"/>
      <c r="C17" s="919"/>
      <c r="D17" s="919"/>
      <c r="E17" s="919"/>
      <c r="F17" s="24"/>
      <c r="G17" s="24"/>
      <c r="H17" s="24"/>
      <c r="I17" s="24"/>
      <c r="J17" s="24"/>
      <c r="K17" s="24"/>
      <c r="L17" s="24"/>
    </row>
    <row r="18" spans="1:12"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sheetData>
  <mergeCells count="23">
    <mergeCell ref="A2:L2"/>
    <mergeCell ref="M2:U2"/>
    <mergeCell ref="A3:A5"/>
    <mergeCell ref="B3:B5"/>
    <mergeCell ref="C3:C5"/>
    <mergeCell ref="D3:D5"/>
    <mergeCell ref="E3:K3"/>
    <mergeCell ref="L3:L5"/>
    <mergeCell ref="M3:M5"/>
    <mergeCell ref="N3:N5"/>
    <mergeCell ref="R3:R5"/>
    <mergeCell ref="S3:S5"/>
    <mergeCell ref="T3:T5"/>
    <mergeCell ref="A17:E17"/>
    <mergeCell ref="U3:U5"/>
    <mergeCell ref="E4:F4"/>
    <mergeCell ref="G4:H4"/>
    <mergeCell ref="I4:J4"/>
    <mergeCell ref="K4:K5"/>
    <mergeCell ref="A16:H16"/>
    <mergeCell ref="O3:O5"/>
    <mergeCell ref="P3:P5"/>
    <mergeCell ref="Q3:Q5"/>
  </mergeCells>
  <printOptions horizontalCentered="1"/>
  <pageMargins left="0" right="0" top="1" bottom="0.75" header="0.3" footer="0.3"/>
  <pageSetup paperSize="3" fitToWidth="2" orientation="landscape" r:id="rId1"/>
  <headerFooter alignWithMargins="0">
    <oddHeader>&amp;C&amp;16
&amp;A</oddHeader>
    <oddFooter>&amp;C&amp;14ISSUED
JUNE 2009&amp;R&amp;12&amp;F &amp;A
Page 21</oddFooter>
  </headerFooter>
  <colBreaks count="1" manualBreakCount="1">
    <brk id="1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44"/>
  <sheetViews>
    <sheetView showGridLines="0" zoomScale="60" zoomScaleNormal="60" zoomScalePageLayoutView="60" workbookViewId="0"/>
  </sheetViews>
  <sheetFormatPr defaultColWidth="9.109375" defaultRowHeight="13.2" x14ac:dyDescent="0.25"/>
  <cols>
    <col min="1" max="1" width="8.6640625" style="459" customWidth="1"/>
    <col min="2" max="2" width="13.5546875" style="459" customWidth="1"/>
    <col min="3" max="3" width="12" style="459" customWidth="1"/>
    <col min="4" max="4" width="18.88671875" style="459" customWidth="1"/>
    <col min="5" max="5" width="11.109375" style="459" customWidth="1"/>
    <col min="6" max="6" width="20" style="459" customWidth="1"/>
    <col min="7" max="12" width="8.6640625" style="459" customWidth="1"/>
    <col min="13" max="14" width="9.6640625" style="459" customWidth="1"/>
    <col min="15" max="18" width="8.6640625" style="459" customWidth="1"/>
    <col min="19" max="19" width="9.44140625" style="459" customWidth="1"/>
    <col min="20" max="21" width="8.6640625" style="459" customWidth="1"/>
    <col min="22" max="22" width="12.6640625" style="459" customWidth="1"/>
    <col min="23" max="23" width="29.88671875" style="459" customWidth="1"/>
    <col min="24" max="24" width="21.5546875" style="459" bestFit="1" customWidth="1"/>
    <col min="25" max="25" width="20.6640625" style="459" customWidth="1"/>
    <col min="26" max="26" width="12.6640625" style="459" customWidth="1"/>
    <col min="27" max="27" width="16.44140625" style="459" customWidth="1"/>
    <col min="28" max="28" width="17" style="459" customWidth="1"/>
    <col min="29" max="31" width="20.6640625" style="459" customWidth="1"/>
    <col min="32" max="32" width="8.6640625" style="459" customWidth="1"/>
    <col min="33" max="16384" width="9.109375" style="459"/>
  </cols>
  <sheetData>
    <row r="1" spans="1:32" ht="44.25" customHeight="1" thickBot="1" x14ac:dyDescent="0.3"/>
    <row r="2" spans="1:32" ht="25.5" customHeight="1" x14ac:dyDescent="0.45">
      <c r="A2" s="953" t="s">
        <v>1509</v>
      </c>
      <c r="B2" s="954"/>
      <c r="C2" s="954"/>
      <c r="D2" s="954"/>
      <c r="E2" s="954"/>
      <c r="F2" s="954"/>
      <c r="G2" s="954"/>
      <c r="H2" s="954"/>
      <c r="I2" s="954"/>
      <c r="J2" s="954"/>
      <c r="K2" s="954"/>
      <c r="L2" s="954"/>
      <c r="M2" s="954"/>
      <c r="N2" s="954"/>
      <c r="O2" s="954"/>
      <c r="P2" s="954"/>
      <c r="Q2" s="954"/>
      <c r="R2" s="954"/>
      <c r="S2" s="954"/>
      <c r="T2" s="954"/>
      <c r="U2" s="954"/>
      <c r="V2" s="954"/>
      <c r="W2" s="955"/>
      <c r="X2" s="956" t="s">
        <v>909</v>
      </c>
      <c r="Y2" s="957"/>
      <c r="Z2" s="957"/>
      <c r="AA2" s="957"/>
      <c r="AB2" s="957"/>
      <c r="AC2" s="957"/>
      <c r="AD2" s="957"/>
      <c r="AE2" s="957"/>
      <c r="AF2" s="958"/>
    </row>
    <row r="3" spans="1:32" s="463" customFormat="1" ht="25.5" customHeight="1" x14ac:dyDescent="0.25">
      <c r="A3" s="959" t="s">
        <v>911</v>
      </c>
      <c r="B3" s="961" t="s">
        <v>836</v>
      </c>
      <c r="C3" s="961" t="s">
        <v>929</v>
      </c>
      <c r="D3" s="961" t="s">
        <v>925</v>
      </c>
      <c r="E3" s="961" t="s">
        <v>842</v>
      </c>
      <c r="F3" s="961" t="s">
        <v>840</v>
      </c>
      <c r="G3" s="961"/>
      <c r="H3" s="961"/>
      <c r="I3" s="961"/>
      <c r="J3" s="961"/>
      <c r="K3" s="961"/>
      <c r="L3" s="961"/>
      <c r="M3" s="961"/>
      <c r="N3" s="961"/>
      <c r="O3" s="961"/>
      <c r="P3" s="961" t="s">
        <v>2021</v>
      </c>
      <c r="Q3" s="961" t="s">
        <v>928</v>
      </c>
      <c r="R3" s="961"/>
      <c r="S3" s="961"/>
      <c r="T3" s="961"/>
      <c r="U3" s="961"/>
      <c r="V3" s="961"/>
      <c r="W3" s="611"/>
      <c r="X3" s="969" t="s">
        <v>906</v>
      </c>
      <c r="Y3" s="963" t="s">
        <v>931</v>
      </c>
      <c r="Z3" s="963" t="s">
        <v>932</v>
      </c>
      <c r="AA3" s="963" t="s">
        <v>2085</v>
      </c>
      <c r="AB3" s="963" t="s">
        <v>2086</v>
      </c>
      <c r="AC3" s="963" t="s">
        <v>933</v>
      </c>
      <c r="AD3" s="963" t="s">
        <v>940</v>
      </c>
      <c r="AE3" s="963" t="s">
        <v>941</v>
      </c>
      <c r="AF3" s="966" t="s">
        <v>934</v>
      </c>
    </row>
    <row r="4" spans="1:32" s="463" customFormat="1" ht="38.25" customHeight="1" x14ac:dyDescent="0.25">
      <c r="A4" s="959"/>
      <c r="B4" s="961"/>
      <c r="C4" s="961"/>
      <c r="D4" s="961"/>
      <c r="E4" s="961"/>
      <c r="F4" s="961" t="s">
        <v>841</v>
      </c>
      <c r="G4" s="961" t="s">
        <v>989</v>
      </c>
      <c r="H4" s="961"/>
      <c r="I4" s="961" t="s">
        <v>1042</v>
      </c>
      <c r="J4" s="961"/>
      <c r="K4" s="961" t="s">
        <v>1217</v>
      </c>
      <c r="L4" s="961"/>
      <c r="M4" s="961" t="s">
        <v>956</v>
      </c>
      <c r="N4" s="961"/>
      <c r="O4" s="961" t="s">
        <v>2020</v>
      </c>
      <c r="P4" s="961"/>
      <c r="Q4" s="961" t="s">
        <v>982</v>
      </c>
      <c r="R4" s="961"/>
      <c r="S4" s="961" t="s">
        <v>960</v>
      </c>
      <c r="T4" s="961" t="s">
        <v>959</v>
      </c>
      <c r="U4" s="961" t="s">
        <v>814</v>
      </c>
      <c r="V4" s="961" t="s">
        <v>913</v>
      </c>
      <c r="W4" s="974" t="s">
        <v>822</v>
      </c>
      <c r="X4" s="970"/>
      <c r="Y4" s="964"/>
      <c r="Z4" s="964"/>
      <c r="AA4" s="964"/>
      <c r="AB4" s="964"/>
      <c r="AC4" s="964"/>
      <c r="AD4" s="964"/>
      <c r="AE4" s="964"/>
      <c r="AF4" s="967"/>
    </row>
    <row r="5" spans="1:32" s="463" customFormat="1" ht="25.5" customHeight="1" thickBot="1" x14ac:dyDescent="0.3">
      <c r="A5" s="960"/>
      <c r="B5" s="962"/>
      <c r="C5" s="962"/>
      <c r="D5" s="962"/>
      <c r="E5" s="962"/>
      <c r="F5" s="962"/>
      <c r="G5" s="586" t="s">
        <v>947</v>
      </c>
      <c r="H5" s="586" t="s">
        <v>949</v>
      </c>
      <c r="I5" s="586" t="s">
        <v>973</v>
      </c>
      <c r="J5" s="586" t="s">
        <v>980</v>
      </c>
      <c r="K5" s="586" t="s">
        <v>973</v>
      </c>
      <c r="L5" s="586" t="s">
        <v>980</v>
      </c>
      <c r="M5" s="586" t="s">
        <v>971</v>
      </c>
      <c r="N5" s="586" t="s">
        <v>953</v>
      </c>
      <c r="O5" s="962"/>
      <c r="P5" s="962"/>
      <c r="Q5" s="586" t="s">
        <v>817</v>
      </c>
      <c r="R5" s="586" t="s">
        <v>961</v>
      </c>
      <c r="S5" s="962"/>
      <c r="T5" s="962"/>
      <c r="U5" s="962"/>
      <c r="V5" s="962"/>
      <c r="W5" s="975"/>
      <c r="X5" s="971"/>
      <c r="Y5" s="965"/>
      <c r="Z5" s="965"/>
      <c r="AA5" s="965"/>
      <c r="AB5" s="965"/>
      <c r="AC5" s="965"/>
      <c r="AD5" s="965"/>
      <c r="AE5" s="965"/>
      <c r="AF5" s="968"/>
    </row>
    <row r="6" spans="1:32" s="463" customFormat="1" ht="32.1" customHeight="1" thickTop="1" x14ac:dyDescent="0.25">
      <c r="A6" s="610" t="s">
        <v>844</v>
      </c>
      <c r="B6" s="466" t="s">
        <v>1745</v>
      </c>
      <c r="C6" s="466" t="s">
        <v>1746</v>
      </c>
      <c r="D6" s="466" t="s">
        <v>884</v>
      </c>
      <c r="E6" s="466" t="s">
        <v>926</v>
      </c>
      <c r="F6" s="466" t="s">
        <v>884</v>
      </c>
      <c r="G6" s="467">
        <v>380</v>
      </c>
      <c r="H6" s="591">
        <f t="shared" ref="H6:H17" si="0">ROUND(G6*0.06309,2-LEN(INT(G6*0.06309)))</f>
        <v>24</v>
      </c>
      <c r="I6" s="467">
        <v>65</v>
      </c>
      <c r="J6" s="591">
        <f t="shared" ref="J6:J17" si="1">ROUND(I6*15.94,2-LEN(INT(I6*15.94)))</f>
        <v>1000</v>
      </c>
      <c r="K6" s="467">
        <v>4.5</v>
      </c>
      <c r="L6" s="591">
        <f>ROUND(K6*15.94,2-LEN(INT(K6*15.94)))</f>
        <v>72</v>
      </c>
      <c r="M6" s="467">
        <v>90</v>
      </c>
      <c r="N6" s="599">
        <f t="shared" ref="N6:N17" si="2">IF(ISNUMBER(M6)=TRUE,ROUND((5/9)*(M6-32),1),"")</f>
        <v>32.200000000000003</v>
      </c>
      <c r="O6" s="467">
        <v>1</v>
      </c>
      <c r="P6" s="467">
        <v>62</v>
      </c>
      <c r="Q6" s="467">
        <v>15</v>
      </c>
      <c r="R6" s="591">
        <f t="shared" ref="R6:R17" si="3">ROUND(Q6*0.746,2-LEN(INT(Q6*0.746)))</f>
        <v>11</v>
      </c>
      <c r="S6" s="609">
        <v>3</v>
      </c>
      <c r="T6" s="609">
        <v>460</v>
      </c>
      <c r="U6" s="609">
        <v>1750</v>
      </c>
      <c r="V6" s="608" t="s">
        <v>1111</v>
      </c>
      <c r="W6" s="469" t="s">
        <v>1138</v>
      </c>
      <c r="X6" s="607"/>
      <c r="Y6" s="606"/>
      <c r="Z6" s="606"/>
      <c r="AA6" s="606"/>
      <c r="AB6" s="606"/>
      <c r="AC6" s="606"/>
      <c r="AD6" s="606"/>
      <c r="AE6" s="606"/>
      <c r="AF6" s="605"/>
    </row>
    <row r="7" spans="1:32" s="463" customFormat="1" ht="32.1" customHeight="1" x14ac:dyDescent="0.25">
      <c r="A7" s="476" t="s">
        <v>1062</v>
      </c>
      <c r="B7" s="472" t="s">
        <v>1745</v>
      </c>
      <c r="C7" s="472" t="s">
        <v>1746</v>
      </c>
      <c r="D7" s="472" t="s">
        <v>1064</v>
      </c>
      <c r="E7" s="472" t="s">
        <v>1066</v>
      </c>
      <c r="F7" s="472" t="s">
        <v>1064</v>
      </c>
      <c r="G7" s="473">
        <v>255</v>
      </c>
      <c r="H7" s="590">
        <f t="shared" si="0"/>
        <v>16</v>
      </c>
      <c r="I7" s="473">
        <v>46</v>
      </c>
      <c r="J7" s="590">
        <f t="shared" si="1"/>
        <v>730</v>
      </c>
      <c r="K7" s="472" t="s">
        <v>1110</v>
      </c>
      <c r="L7" s="590" t="s">
        <v>1110</v>
      </c>
      <c r="M7" s="473">
        <v>42</v>
      </c>
      <c r="N7" s="599">
        <f t="shared" si="2"/>
        <v>5.6</v>
      </c>
      <c r="O7" s="473">
        <v>1</v>
      </c>
      <c r="P7" s="473">
        <v>68</v>
      </c>
      <c r="Q7" s="473">
        <v>7.5</v>
      </c>
      <c r="R7" s="590">
        <f t="shared" si="3"/>
        <v>5.6</v>
      </c>
      <c r="S7" s="604">
        <v>3</v>
      </c>
      <c r="T7" s="604">
        <v>460</v>
      </c>
      <c r="U7" s="604">
        <v>1750</v>
      </c>
      <c r="V7" s="603" t="s">
        <v>927</v>
      </c>
      <c r="W7" s="475" t="s">
        <v>1138</v>
      </c>
      <c r="X7" s="602"/>
      <c r="Y7" s="601"/>
      <c r="Z7" s="601"/>
      <c r="AA7" s="601"/>
      <c r="AB7" s="601"/>
      <c r="AC7" s="601"/>
      <c r="AD7" s="601"/>
      <c r="AE7" s="601"/>
      <c r="AF7" s="600"/>
    </row>
    <row r="8" spans="1:32" s="598" customFormat="1" ht="32.1" customHeight="1" x14ac:dyDescent="0.25">
      <c r="A8" s="476" t="s">
        <v>1063</v>
      </c>
      <c r="B8" s="472" t="s">
        <v>1113</v>
      </c>
      <c r="C8" s="472" t="s">
        <v>1102</v>
      </c>
      <c r="D8" s="472" t="s">
        <v>1065</v>
      </c>
      <c r="E8" s="472" t="s">
        <v>1066</v>
      </c>
      <c r="F8" s="472" t="s">
        <v>1136</v>
      </c>
      <c r="G8" s="473">
        <v>220</v>
      </c>
      <c r="H8" s="590">
        <f t="shared" si="0"/>
        <v>14</v>
      </c>
      <c r="I8" s="473">
        <v>40</v>
      </c>
      <c r="J8" s="590">
        <f t="shared" si="1"/>
        <v>640</v>
      </c>
      <c r="K8" s="472" t="s">
        <v>1110</v>
      </c>
      <c r="L8" s="590" t="s">
        <v>1110</v>
      </c>
      <c r="M8" s="473">
        <v>160</v>
      </c>
      <c r="N8" s="599">
        <f t="shared" si="2"/>
        <v>71.099999999999994</v>
      </c>
      <c r="O8" s="473">
        <v>1</v>
      </c>
      <c r="P8" s="473">
        <v>66</v>
      </c>
      <c r="Q8" s="473">
        <v>5</v>
      </c>
      <c r="R8" s="590">
        <f t="shared" si="3"/>
        <v>3.7</v>
      </c>
      <c r="S8" s="473">
        <v>3</v>
      </c>
      <c r="T8" s="473">
        <v>460</v>
      </c>
      <c r="U8" s="473">
        <v>1750</v>
      </c>
      <c r="V8" s="472" t="s">
        <v>1111</v>
      </c>
      <c r="W8" s="475" t="s">
        <v>1138</v>
      </c>
      <c r="X8" s="602"/>
      <c r="Y8" s="601"/>
      <c r="Z8" s="601"/>
      <c r="AA8" s="601"/>
      <c r="AB8" s="601"/>
      <c r="AC8" s="601"/>
      <c r="AD8" s="601"/>
      <c r="AE8" s="601"/>
      <c r="AF8" s="600"/>
    </row>
    <row r="9" spans="1:32" s="598" customFormat="1" ht="31.5" customHeight="1" x14ac:dyDescent="0.25">
      <c r="A9" s="476" t="s">
        <v>1134</v>
      </c>
      <c r="B9" s="472" t="s">
        <v>1113</v>
      </c>
      <c r="C9" s="472" t="s">
        <v>1102</v>
      </c>
      <c r="D9" s="472" t="s">
        <v>1135</v>
      </c>
      <c r="E9" s="472" t="s">
        <v>1066</v>
      </c>
      <c r="F9" s="472" t="s">
        <v>1137</v>
      </c>
      <c r="G9" s="473">
        <v>100</v>
      </c>
      <c r="H9" s="590">
        <f t="shared" si="0"/>
        <v>6.3</v>
      </c>
      <c r="I9" s="473">
        <v>25</v>
      </c>
      <c r="J9" s="590">
        <f t="shared" si="1"/>
        <v>400</v>
      </c>
      <c r="K9" s="472" t="s">
        <v>1110</v>
      </c>
      <c r="L9" s="590" t="s">
        <v>1110</v>
      </c>
      <c r="M9" s="473">
        <v>180</v>
      </c>
      <c r="N9" s="599">
        <f t="shared" si="2"/>
        <v>82.2</v>
      </c>
      <c r="O9" s="473">
        <v>1.03</v>
      </c>
      <c r="P9" s="473">
        <v>66</v>
      </c>
      <c r="Q9" s="473">
        <v>2</v>
      </c>
      <c r="R9" s="590">
        <f t="shared" si="3"/>
        <v>1.5</v>
      </c>
      <c r="S9" s="473">
        <v>3</v>
      </c>
      <c r="T9" s="473">
        <v>460</v>
      </c>
      <c r="U9" s="473">
        <v>1750</v>
      </c>
      <c r="V9" s="472" t="s">
        <v>1111</v>
      </c>
      <c r="W9" s="475" t="s">
        <v>1138</v>
      </c>
      <c r="X9" s="602"/>
      <c r="Y9" s="601"/>
      <c r="Z9" s="601"/>
      <c r="AA9" s="601"/>
      <c r="AB9" s="601"/>
      <c r="AC9" s="601"/>
      <c r="AD9" s="601"/>
      <c r="AE9" s="601"/>
      <c r="AF9" s="600"/>
    </row>
    <row r="10" spans="1:32" s="598" customFormat="1" ht="31.5" customHeight="1" x14ac:dyDescent="0.25">
      <c r="A10" s="476"/>
      <c r="B10" s="472"/>
      <c r="C10" s="472"/>
      <c r="D10" s="472"/>
      <c r="E10" s="472"/>
      <c r="F10" s="472"/>
      <c r="G10" s="473"/>
      <c r="H10" s="590">
        <f t="shared" si="0"/>
        <v>0</v>
      </c>
      <c r="I10" s="473"/>
      <c r="J10" s="590">
        <f t="shared" si="1"/>
        <v>0</v>
      </c>
      <c r="K10" s="472"/>
      <c r="L10" s="590" t="s">
        <v>1110</v>
      </c>
      <c r="M10" s="473"/>
      <c r="N10" s="599" t="str">
        <f t="shared" si="2"/>
        <v/>
      </c>
      <c r="O10" s="472"/>
      <c r="P10" s="473"/>
      <c r="Q10" s="473"/>
      <c r="R10" s="590">
        <f t="shared" si="3"/>
        <v>0</v>
      </c>
      <c r="S10" s="473"/>
      <c r="T10" s="473"/>
      <c r="U10" s="473"/>
      <c r="V10" s="472"/>
      <c r="W10" s="475"/>
      <c r="X10" s="602"/>
      <c r="Y10" s="601"/>
      <c r="Z10" s="601"/>
      <c r="AA10" s="601"/>
      <c r="AB10" s="601"/>
      <c r="AC10" s="601"/>
      <c r="AD10" s="601"/>
      <c r="AE10" s="601"/>
      <c r="AF10" s="600"/>
    </row>
    <row r="11" spans="1:32" s="598" customFormat="1" ht="32.1" customHeight="1" x14ac:dyDescent="0.25">
      <c r="A11" s="476"/>
      <c r="B11" s="472"/>
      <c r="C11" s="472"/>
      <c r="D11" s="472"/>
      <c r="E11" s="472"/>
      <c r="F11" s="472"/>
      <c r="G11" s="473"/>
      <c r="H11" s="590">
        <f t="shared" si="0"/>
        <v>0</v>
      </c>
      <c r="I11" s="473"/>
      <c r="J11" s="590">
        <f t="shared" si="1"/>
        <v>0</v>
      </c>
      <c r="K11" s="472"/>
      <c r="L11" s="590" t="s">
        <v>1110</v>
      </c>
      <c r="M11" s="473"/>
      <c r="N11" s="599" t="str">
        <f t="shared" si="2"/>
        <v/>
      </c>
      <c r="O11" s="472"/>
      <c r="P11" s="473"/>
      <c r="Q11" s="473"/>
      <c r="R11" s="590">
        <f t="shared" si="3"/>
        <v>0</v>
      </c>
      <c r="S11" s="473"/>
      <c r="T11" s="473"/>
      <c r="U11" s="473"/>
      <c r="V11" s="472"/>
      <c r="W11" s="475"/>
      <c r="X11" s="602"/>
      <c r="Y11" s="601"/>
      <c r="Z11" s="601"/>
      <c r="AA11" s="601"/>
      <c r="AB11" s="601"/>
      <c r="AC11" s="601"/>
      <c r="AD11" s="601"/>
      <c r="AE11" s="601"/>
      <c r="AF11" s="600"/>
    </row>
    <row r="12" spans="1:32" s="598" customFormat="1" ht="32.1" customHeight="1" x14ac:dyDescent="0.25">
      <c r="A12" s="476"/>
      <c r="B12" s="472"/>
      <c r="C12" s="472"/>
      <c r="D12" s="472"/>
      <c r="E12" s="472"/>
      <c r="F12" s="472"/>
      <c r="G12" s="473"/>
      <c r="H12" s="590">
        <f t="shared" si="0"/>
        <v>0</v>
      </c>
      <c r="I12" s="473"/>
      <c r="J12" s="590">
        <f t="shared" si="1"/>
        <v>0</v>
      </c>
      <c r="K12" s="472"/>
      <c r="L12" s="590" t="s">
        <v>1110</v>
      </c>
      <c r="M12" s="473"/>
      <c r="N12" s="599" t="str">
        <f t="shared" si="2"/>
        <v/>
      </c>
      <c r="O12" s="472"/>
      <c r="P12" s="473"/>
      <c r="Q12" s="473"/>
      <c r="R12" s="590">
        <f t="shared" si="3"/>
        <v>0</v>
      </c>
      <c r="S12" s="473"/>
      <c r="T12" s="473"/>
      <c r="U12" s="473"/>
      <c r="V12" s="472"/>
      <c r="W12" s="475"/>
      <c r="X12" s="602"/>
      <c r="Y12" s="601"/>
      <c r="Z12" s="601"/>
      <c r="AA12" s="601"/>
      <c r="AB12" s="601"/>
      <c r="AC12" s="601"/>
      <c r="AD12" s="601"/>
      <c r="AE12" s="601"/>
      <c r="AF12" s="600"/>
    </row>
    <row r="13" spans="1:32" s="598" customFormat="1" ht="32.1" customHeight="1" x14ac:dyDescent="0.25">
      <c r="A13" s="476"/>
      <c r="B13" s="472"/>
      <c r="C13" s="472"/>
      <c r="D13" s="472"/>
      <c r="E13" s="472"/>
      <c r="F13" s="472"/>
      <c r="G13" s="473"/>
      <c r="H13" s="590">
        <f t="shared" si="0"/>
        <v>0</v>
      </c>
      <c r="I13" s="473"/>
      <c r="J13" s="590">
        <f t="shared" si="1"/>
        <v>0</v>
      </c>
      <c r="K13" s="472"/>
      <c r="L13" s="590" t="s">
        <v>1110</v>
      </c>
      <c r="M13" s="473"/>
      <c r="N13" s="599" t="str">
        <f t="shared" si="2"/>
        <v/>
      </c>
      <c r="O13" s="472"/>
      <c r="P13" s="473"/>
      <c r="Q13" s="473"/>
      <c r="R13" s="590">
        <f t="shared" si="3"/>
        <v>0</v>
      </c>
      <c r="S13" s="473"/>
      <c r="T13" s="473"/>
      <c r="U13" s="473"/>
      <c r="V13" s="472"/>
      <c r="W13" s="475"/>
      <c r="X13" s="602"/>
      <c r="Y13" s="601"/>
      <c r="Z13" s="601"/>
      <c r="AA13" s="601"/>
      <c r="AB13" s="601"/>
      <c r="AC13" s="601"/>
      <c r="AD13" s="601"/>
      <c r="AE13" s="601"/>
      <c r="AF13" s="600"/>
    </row>
    <row r="14" spans="1:32" s="598" customFormat="1" ht="32.1" customHeight="1" x14ac:dyDescent="0.25">
      <c r="A14" s="476"/>
      <c r="B14" s="472"/>
      <c r="C14" s="472"/>
      <c r="D14" s="472"/>
      <c r="E14" s="472"/>
      <c r="F14" s="472"/>
      <c r="G14" s="473"/>
      <c r="H14" s="590">
        <f t="shared" si="0"/>
        <v>0</v>
      </c>
      <c r="I14" s="473"/>
      <c r="J14" s="590">
        <f t="shared" si="1"/>
        <v>0</v>
      </c>
      <c r="K14" s="472"/>
      <c r="L14" s="590" t="s">
        <v>1110</v>
      </c>
      <c r="M14" s="473"/>
      <c r="N14" s="599" t="str">
        <f t="shared" si="2"/>
        <v/>
      </c>
      <c r="O14" s="472"/>
      <c r="P14" s="473"/>
      <c r="Q14" s="473"/>
      <c r="R14" s="590">
        <f t="shared" si="3"/>
        <v>0</v>
      </c>
      <c r="S14" s="473"/>
      <c r="T14" s="473"/>
      <c r="U14" s="473"/>
      <c r="V14" s="472"/>
      <c r="W14" s="475"/>
      <c r="X14" s="602"/>
      <c r="Y14" s="601"/>
      <c r="Z14" s="601"/>
      <c r="AA14" s="601"/>
      <c r="AB14" s="601"/>
      <c r="AC14" s="601"/>
      <c r="AD14" s="601"/>
      <c r="AE14" s="601"/>
      <c r="AF14" s="600"/>
    </row>
    <row r="15" spans="1:32" s="598" customFormat="1" ht="32.1" customHeight="1" x14ac:dyDescent="0.25">
      <c r="A15" s="476"/>
      <c r="B15" s="472"/>
      <c r="C15" s="472"/>
      <c r="D15" s="472"/>
      <c r="E15" s="472"/>
      <c r="F15" s="472"/>
      <c r="G15" s="473"/>
      <c r="H15" s="590">
        <f t="shared" si="0"/>
        <v>0</v>
      </c>
      <c r="I15" s="473"/>
      <c r="J15" s="590">
        <f t="shared" si="1"/>
        <v>0</v>
      </c>
      <c r="K15" s="472"/>
      <c r="L15" s="590" t="s">
        <v>1110</v>
      </c>
      <c r="M15" s="473"/>
      <c r="N15" s="599" t="str">
        <f t="shared" si="2"/>
        <v/>
      </c>
      <c r="O15" s="472"/>
      <c r="P15" s="473"/>
      <c r="Q15" s="473"/>
      <c r="R15" s="590">
        <f t="shared" si="3"/>
        <v>0</v>
      </c>
      <c r="S15" s="473"/>
      <c r="T15" s="473"/>
      <c r="U15" s="473"/>
      <c r="V15" s="472"/>
      <c r="W15" s="475"/>
      <c r="X15" s="602"/>
      <c r="Y15" s="601"/>
      <c r="Z15" s="601"/>
      <c r="AA15" s="601"/>
      <c r="AB15" s="601"/>
      <c r="AC15" s="601"/>
      <c r="AD15" s="601"/>
      <c r="AE15" s="601"/>
      <c r="AF15" s="600"/>
    </row>
    <row r="16" spans="1:32" s="598" customFormat="1" ht="32.1" customHeight="1" x14ac:dyDescent="0.25">
      <c r="A16" s="476"/>
      <c r="B16" s="472"/>
      <c r="C16" s="472"/>
      <c r="D16" s="472"/>
      <c r="E16" s="472"/>
      <c r="F16" s="472"/>
      <c r="G16" s="473"/>
      <c r="H16" s="590">
        <f t="shared" si="0"/>
        <v>0</v>
      </c>
      <c r="I16" s="473"/>
      <c r="J16" s="590">
        <f t="shared" si="1"/>
        <v>0</v>
      </c>
      <c r="K16" s="472"/>
      <c r="L16" s="590" t="s">
        <v>1110</v>
      </c>
      <c r="M16" s="473"/>
      <c r="N16" s="599" t="str">
        <f t="shared" si="2"/>
        <v/>
      </c>
      <c r="O16" s="472"/>
      <c r="P16" s="473"/>
      <c r="Q16" s="473"/>
      <c r="R16" s="590">
        <f t="shared" si="3"/>
        <v>0</v>
      </c>
      <c r="S16" s="473"/>
      <c r="T16" s="473"/>
      <c r="U16" s="473"/>
      <c r="V16" s="472"/>
      <c r="W16" s="475"/>
      <c r="X16" s="602"/>
      <c r="Y16" s="601"/>
      <c r="Z16" s="601"/>
      <c r="AA16" s="601"/>
      <c r="AB16" s="601"/>
      <c r="AC16" s="601"/>
      <c r="AD16" s="601"/>
      <c r="AE16" s="601"/>
      <c r="AF16" s="600"/>
    </row>
    <row r="17" spans="1:32" s="598" customFormat="1" ht="32.1" customHeight="1" x14ac:dyDescent="0.25">
      <c r="A17" s="476"/>
      <c r="B17" s="472"/>
      <c r="C17" s="472"/>
      <c r="D17" s="472"/>
      <c r="E17" s="472"/>
      <c r="F17" s="472"/>
      <c r="G17" s="473"/>
      <c r="H17" s="590">
        <f t="shared" si="0"/>
        <v>0</v>
      </c>
      <c r="I17" s="473"/>
      <c r="J17" s="590">
        <f t="shared" si="1"/>
        <v>0</v>
      </c>
      <c r="K17" s="472"/>
      <c r="L17" s="590" t="s">
        <v>1110</v>
      </c>
      <c r="M17" s="473"/>
      <c r="N17" s="599" t="str">
        <f t="shared" si="2"/>
        <v/>
      </c>
      <c r="O17" s="472"/>
      <c r="P17" s="473"/>
      <c r="Q17" s="473"/>
      <c r="R17" s="590">
        <f t="shared" si="3"/>
        <v>0</v>
      </c>
      <c r="S17" s="473"/>
      <c r="T17" s="473"/>
      <c r="U17" s="473"/>
      <c r="V17" s="472"/>
      <c r="W17" s="475"/>
      <c r="X17" s="602"/>
      <c r="Y17" s="601"/>
      <c r="Z17" s="601"/>
      <c r="AA17" s="601"/>
      <c r="AB17" s="601"/>
      <c r="AC17" s="601"/>
      <c r="AD17" s="601"/>
      <c r="AE17" s="601"/>
      <c r="AF17" s="600"/>
    </row>
    <row r="18" spans="1:32" s="593" customFormat="1" ht="28.65" customHeight="1" x14ac:dyDescent="0.3">
      <c r="A18" s="594"/>
      <c r="B18" s="594"/>
      <c r="C18" s="594"/>
      <c r="D18" s="594"/>
      <c r="E18" s="594"/>
      <c r="F18" s="594"/>
      <c r="G18" s="594"/>
      <c r="H18" s="594"/>
      <c r="I18" s="594"/>
      <c r="J18" s="594"/>
      <c r="K18" s="594"/>
      <c r="L18" s="594"/>
      <c r="M18" s="594"/>
      <c r="N18" s="594"/>
      <c r="O18" s="594"/>
      <c r="P18" s="594"/>
      <c r="Q18" s="594"/>
      <c r="R18" s="594"/>
      <c r="S18" s="594"/>
      <c r="T18" s="594"/>
      <c r="U18" s="594"/>
      <c r="V18" s="594"/>
      <c r="W18" s="594"/>
    </row>
    <row r="19" spans="1:32" s="593" customFormat="1" ht="25.5" customHeight="1" x14ac:dyDescent="0.3">
      <c r="A19" s="589" t="s">
        <v>922</v>
      </c>
      <c r="B19" s="597"/>
      <c r="C19" s="597"/>
      <c r="D19" s="597"/>
      <c r="E19" s="597"/>
      <c r="F19" s="597"/>
      <c r="G19" s="597"/>
      <c r="H19" s="597"/>
      <c r="I19" s="597"/>
      <c r="J19" s="597"/>
      <c r="K19" s="597"/>
      <c r="L19" s="597"/>
      <c r="M19" s="597"/>
      <c r="N19" s="597"/>
      <c r="O19" s="597"/>
      <c r="P19" s="597"/>
      <c r="Q19" s="597"/>
      <c r="R19" s="597"/>
      <c r="S19" s="597"/>
      <c r="T19" s="596"/>
      <c r="U19" s="596"/>
      <c r="V19" s="596"/>
      <c r="W19" s="596"/>
    </row>
    <row r="20" spans="1:32" s="593" customFormat="1" ht="25.5" customHeight="1" x14ac:dyDescent="0.3">
      <c r="A20" s="972" t="s">
        <v>545</v>
      </c>
      <c r="B20" s="972"/>
      <c r="C20" s="972"/>
      <c r="D20" s="972"/>
      <c r="E20" s="972"/>
      <c r="F20" s="972"/>
      <c r="G20" s="972"/>
      <c r="H20" s="972"/>
      <c r="I20" s="972"/>
      <c r="J20" s="972"/>
      <c r="K20" s="972"/>
      <c r="L20" s="972"/>
      <c r="M20" s="972"/>
      <c r="N20" s="972"/>
      <c r="O20" s="972"/>
      <c r="P20" s="972"/>
      <c r="Q20" s="972"/>
      <c r="R20" s="972"/>
      <c r="S20" s="973"/>
      <c r="T20" s="973"/>
      <c r="U20" s="973"/>
      <c r="V20" s="973"/>
      <c r="W20" s="973"/>
    </row>
    <row r="21" spans="1:32" s="593" customFormat="1" ht="25.5" customHeight="1" x14ac:dyDescent="0.3">
      <c r="A21" s="972" t="s">
        <v>774</v>
      </c>
      <c r="B21" s="972"/>
      <c r="C21" s="972"/>
      <c r="D21" s="972"/>
      <c r="E21" s="972"/>
      <c r="F21" s="972"/>
      <c r="G21" s="972"/>
      <c r="H21" s="972"/>
      <c r="I21" s="972"/>
      <c r="J21" s="972"/>
      <c r="K21" s="972"/>
      <c r="L21" s="972"/>
      <c r="M21" s="972"/>
      <c r="N21" s="972"/>
      <c r="O21" s="972"/>
      <c r="P21" s="972"/>
      <c r="Q21" s="972"/>
      <c r="R21" s="972"/>
      <c r="S21" s="972"/>
      <c r="T21" s="596"/>
      <c r="U21" s="596"/>
      <c r="V21" s="596"/>
      <c r="W21" s="596"/>
    </row>
    <row r="22" spans="1:32" s="593" customFormat="1" ht="15.9" customHeight="1" x14ac:dyDescent="0.3">
      <c r="A22" s="595"/>
      <c r="B22" s="595"/>
      <c r="C22" s="595"/>
      <c r="D22" s="595"/>
      <c r="E22" s="595"/>
      <c r="F22" s="595"/>
      <c r="G22" s="595"/>
      <c r="H22" s="595"/>
      <c r="I22" s="595"/>
      <c r="J22" s="595"/>
      <c r="K22" s="595"/>
      <c r="L22" s="595"/>
      <c r="M22" s="595"/>
      <c r="N22" s="595"/>
      <c r="O22" s="595"/>
      <c r="P22" s="595"/>
      <c r="Q22" s="595"/>
      <c r="R22" s="595"/>
      <c r="S22" s="595"/>
      <c r="T22" s="594"/>
      <c r="U22" s="594"/>
      <c r="V22" s="594"/>
      <c r="W22" s="594"/>
    </row>
    <row r="23" spans="1:32" s="593" customFormat="1" ht="15.9" customHeight="1" x14ac:dyDescent="0.3">
      <c r="A23" s="595"/>
      <c r="B23" s="595"/>
      <c r="C23" s="595"/>
      <c r="D23" s="595"/>
      <c r="E23" s="595"/>
      <c r="F23" s="595"/>
      <c r="G23" s="595"/>
      <c r="H23" s="595"/>
      <c r="I23" s="595"/>
      <c r="J23" s="595"/>
      <c r="K23" s="595"/>
      <c r="L23" s="595"/>
      <c r="M23" s="595"/>
      <c r="N23" s="595"/>
      <c r="O23" s="595"/>
      <c r="P23" s="595"/>
      <c r="Q23" s="595"/>
      <c r="R23" s="595"/>
      <c r="S23" s="595"/>
      <c r="T23" s="594"/>
      <c r="U23" s="594"/>
      <c r="V23" s="594"/>
      <c r="W23" s="594"/>
    </row>
    <row r="24" spans="1:32" s="593" customFormat="1" ht="15.9" customHeight="1" x14ac:dyDescent="0.3">
      <c r="A24" s="595"/>
      <c r="B24" s="595"/>
      <c r="C24" s="595"/>
      <c r="D24" s="595"/>
      <c r="E24" s="595"/>
      <c r="F24" s="595"/>
      <c r="G24" s="595"/>
      <c r="H24" s="595"/>
      <c r="I24" s="595"/>
      <c r="J24" s="595"/>
      <c r="K24" s="595"/>
      <c r="L24" s="595"/>
      <c r="M24" s="595"/>
      <c r="N24" s="595"/>
      <c r="O24" s="595"/>
      <c r="P24" s="595"/>
      <c r="Q24" s="595"/>
      <c r="R24" s="595"/>
      <c r="S24" s="595"/>
      <c r="T24" s="594"/>
      <c r="U24" s="594"/>
      <c r="V24" s="594"/>
      <c r="W24" s="594"/>
    </row>
    <row r="25" spans="1:32" s="593" customFormat="1" ht="15.9" customHeight="1" x14ac:dyDescent="0.3">
      <c r="A25" s="595"/>
      <c r="B25" s="595"/>
      <c r="C25" s="595"/>
      <c r="D25" s="595"/>
      <c r="E25" s="595"/>
      <c r="F25" s="595"/>
      <c r="G25" s="595"/>
      <c r="H25" s="595"/>
      <c r="I25" s="595"/>
      <c r="J25" s="595"/>
      <c r="K25" s="595"/>
      <c r="L25" s="595"/>
      <c r="M25" s="595"/>
      <c r="N25" s="595"/>
      <c r="O25" s="595"/>
      <c r="P25" s="595"/>
      <c r="Q25" s="595"/>
      <c r="R25" s="595"/>
      <c r="S25" s="595"/>
      <c r="T25" s="594"/>
      <c r="U25" s="594"/>
      <c r="V25" s="594"/>
      <c r="W25" s="594"/>
    </row>
    <row r="26" spans="1:32" s="593" customFormat="1" ht="15.9" customHeight="1" x14ac:dyDescent="0.3">
      <c r="A26" s="595"/>
      <c r="B26" s="595"/>
      <c r="C26" s="595"/>
      <c r="D26" s="595"/>
      <c r="E26" s="595"/>
      <c r="F26" s="595"/>
      <c r="G26" s="595"/>
      <c r="H26" s="595"/>
      <c r="I26" s="595"/>
      <c r="J26" s="595"/>
      <c r="K26" s="595"/>
      <c r="L26" s="595"/>
      <c r="M26" s="595"/>
      <c r="N26" s="595"/>
      <c r="O26" s="595"/>
      <c r="P26" s="595"/>
      <c r="Q26" s="595"/>
      <c r="R26" s="595"/>
      <c r="S26" s="595"/>
      <c r="T26" s="594"/>
      <c r="U26" s="594"/>
      <c r="V26" s="594"/>
      <c r="W26" s="594"/>
    </row>
    <row r="27" spans="1:32" s="593" customFormat="1" ht="15.9" customHeight="1" x14ac:dyDescent="0.3">
      <c r="A27" s="595"/>
      <c r="B27" s="595"/>
      <c r="C27" s="595"/>
      <c r="D27" s="595"/>
      <c r="E27" s="595"/>
      <c r="F27" s="595"/>
      <c r="G27" s="595"/>
      <c r="H27" s="595"/>
      <c r="I27" s="595"/>
      <c r="J27" s="595"/>
      <c r="K27" s="595"/>
      <c r="L27" s="595"/>
      <c r="M27" s="595"/>
      <c r="N27" s="595"/>
      <c r="O27" s="595"/>
      <c r="P27" s="595"/>
      <c r="Q27" s="595"/>
      <c r="R27" s="595"/>
      <c r="S27" s="595"/>
      <c r="T27" s="594"/>
      <c r="U27" s="594"/>
      <c r="V27" s="594"/>
      <c r="W27" s="594"/>
      <c r="X27" s="459"/>
      <c r="Y27" s="459"/>
      <c r="Z27" s="459"/>
      <c r="AA27" s="459"/>
      <c r="AB27" s="459"/>
      <c r="AC27" s="459"/>
      <c r="AD27" s="459"/>
      <c r="AE27" s="459"/>
      <c r="AF27" s="459"/>
    </row>
    <row r="28" spans="1:32" s="593" customFormat="1" ht="15.9" customHeight="1" x14ac:dyDescent="0.3">
      <c r="A28" s="595"/>
      <c r="B28" s="595"/>
      <c r="C28" s="595"/>
      <c r="D28" s="595"/>
      <c r="E28" s="595"/>
      <c r="F28" s="595"/>
      <c r="G28" s="595"/>
      <c r="H28" s="595"/>
      <c r="I28" s="595"/>
      <c r="J28" s="595"/>
      <c r="K28" s="595"/>
      <c r="L28" s="595"/>
      <c r="M28" s="595"/>
      <c r="N28" s="595"/>
      <c r="O28" s="595"/>
      <c r="P28" s="595"/>
      <c r="Q28" s="595"/>
      <c r="R28" s="595"/>
      <c r="S28" s="595"/>
      <c r="T28" s="594"/>
      <c r="U28" s="594"/>
      <c r="V28" s="594"/>
      <c r="W28" s="594"/>
      <c r="X28" s="459"/>
      <c r="Y28" s="459"/>
      <c r="Z28" s="459"/>
      <c r="AA28" s="459"/>
      <c r="AB28" s="459"/>
      <c r="AC28" s="459"/>
      <c r="AD28" s="459"/>
      <c r="AE28" s="459"/>
      <c r="AF28" s="459"/>
    </row>
    <row r="29" spans="1:32" s="593" customFormat="1" ht="15.9" customHeight="1" x14ac:dyDescent="0.3">
      <c r="A29" s="595"/>
      <c r="B29" s="595"/>
      <c r="C29" s="595"/>
      <c r="D29" s="595"/>
      <c r="E29" s="595"/>
      <c r="F29" s="595"/>
      <c r="G29" s="595"/>
      <c r="H29" s="595"/>
      <c r="I29" s="595"/>
      <c r="J29" s="595"/>
      <c r="K29" s="595"/>
      <c r="L29" s="595"/>
      <c r="M29" s="595"/>
      <c r="N29" s="595"/>
      <c r="O29" s="595"/>
      <c r="P29" s="595"/>
      <c r="Q29" s="595"/>
      <c r="R29" s="595"/>
      <c r="S29" s="595"/>
      <c r="T29" s="594"/>
      <c r="U29" s="594"/>
      <c r="V29" s="594"/>
      <c r="W29" s="594"/>
      <c r="X29" s="459"/>
      <c r="Y29" s="459"/>
      <c r="Z29" s="459"/>
      <c r="AA29" s="459"/>
      <c r="AB29" s="459"/>
      <c r="AC29" s="459"/>
      <c r="AD29" s="459"/>
      <c r="AE29" s="459"/>
      <c r="AF29" s="459"/>
    </row>
    <row r="30" spans="1:32" x14ac:dyDescent="0.25">
      <c r="A30" s="592"/>
      <c r="B30" s="592"/>
      <c r="C30" s="592"/>
      <c r="D30" s="592"/>
      <c r="E30" s="592"/>
      <c r="F30" s="592"/>
      <c r="G30" s="592"/>
      <c r="H30" s="592"/>
      <c r="I30" s="592"/>
      <c r="J30" s="592"/>
      <c r="K30" s="592"/>
      <c r="L30" s="592"/>
      <c r="M30" s="592"/>
      <c r="N30" s="592"/>
      <c r="O30" s="592"/>
      <c r="P30" s="592"/>
      <c r="Q30" s="592"/>
      <c r="R30" s="592"/>
      <c r="S30" s="592"/>
      <c r="T30" s="592"/>
      <c r="U30" s="592"/>
      <c r="V30" s="592"/>
      <c r="W30" s="592"/>
    </row>
    <row r="31" spans="1:32" x14ac:dyDescent="0.25">
      <c r="A31" s="592"/>
      <c r="B31" s="592"/>
      <c r="C31" s="592"/>
      <c r="D31" s="592"/>
      <c r="E31" s="592"/>
      <c r="F31" s="592"/>
      <c r="G31" s="592"/>
      <c r="H31" s="592"/>
      <c r="I31" s="592"/>
      <c r="J31" s="592"/>
      <c r="K31" s="592"/>
      <c r="L31" s="592"/>
      <c r="M31" s="592"/>
      <c r="N31" s="592"/>
      <c r="O31" s="592"/>
      <c r="P31" s="592"/>
      <c r="Q31" s="592"/>
      <c r="R31" s="592"/>
      <c r="S31" s="592"/>
      <c r="T31" s="592"/>
      <c r="U31" s="592"/>
      <c r="V31" s="592"/>
      <c r="W31" s="592"/>
    </row>
    <row r="32" spans="1:32" x14ac:dyDescent="0.25">
      <c r="A32" s="592"/>
      <c r="B32" s="592"/>
      <c r="C32" s="592"/>
      <c r="D32" s="592"/>
      <c r="E32" s="592"/>
      <c r="F32" s="592"/>
      <c r="G32" s="592"/>
      <c r="H32" s="592"/>
      <c r="I32" s="592"/>
      <c r="J32" s="592"/>
      <c r="K32" s="592"/>
      <c r="L32" s="592"/>
      <c r="M32" s="592"/>
      <c r="N32" s="592"/>
      <c r="O32" s="592"/>
      <c r="P32" s="592"/>
      <c r="Q32" s="592"/>
      <c r="R32" s="592"/>
      <c r="S32" s="592"/>
      <c r="T32" s="592"/>
      <c r="U32" s="592"/>
      <c r="V32" s="592"/>
      <c r="W32" s="592"/>
    </row>
    <row r="33" spans="1:23" x14ac:dyDescent="0.25">
      <c r="A33" s="592"/>
      <c r="B33" s="592"/>
      <c r="C33" s="592"/>
      <c r="D33" s="592"/>
      <c r="E33" s="592"/>
      <c r="F33" s="592"/>
      <c r="G33" s="592"/>
      <c r="H33" s="592"/>
      <c r="I33" s="592"/>
      <c r="J33" s="592"/>
      <c r="K33" s="592"/>
      <c r="L33" s="592"/>
      <c r="M33" s="592"/>
      <c r="N33" s="592"/>
      <c r="O33" s="592"/>
      <c r="P33" s="592"/>
      <c r="Q33" s="592"/>
      <c r="R33" s="592"/>
      <c r="S33" s="592"/>
      <c r="T33" s="592"/>
      <c r="U33" s="592"/>
      <c r="V33" s="592"/>
      <c r="W33" s="592"/>
    </row>
    <row r="34" spans="1:23" x14ac:dyDescent="0.25">
      <c r="A34" s="592"/>
      <c r="B34" s="592"/>
      <c r="C34" s="592"/>
      <c r="D34" s="592"/>
      <c r="E34" s="592"/>
      <c r="F34" s="592"/>
      <c r="G34" s="592"/>
      <c r="H34" s="592"/>
      <c r="I34" s="592"/>
      <c r="J34" s="592"/>
      <c r="K34" s="592"/>
      <c r="L34" s="592"/>
      <c r="M34" s="592"/>
      <c r="N34" s="592"/>
      <c r="O34" s="592"/>
      <c r="P34" s="592"/>
      <c r="Q34" s="592"/>
      <c r="R34" s="592"/>
      <c r="S34" s="592"/>
      <c r="T34" s="592"/>
      <c r="U34" s="592"/>
      <c r="V34" s="592"/>
      <c r="W34" s="592"/>
    </row>
    <row r="35" spans="1:23" x14ac:dyDescent="0.25">
      <c r="A35" s="592"/>
      <c r="B35" s="592"/>
      <c r="C35" s="592"/>
      <c r="D35" s="592"/>
      <c r="E35" s="592"/>
      <c r="F35" s="592"/>
      <c r="G35" s="592"/>
      <c r="H35" s="592"/>
      <c r="I35" s="592"/>
      <c r="J35" s="592"/>
      <c r="K35" s="592"/>
      <c r="L35" s="592"/>
      <c r="M35" s="592"/>
      <c r="N35" s="592"/>
      <c r="O35" s="592"/>
      <c r="P35" s="592"/>
      <c r="Q35" s="592"/>
      <c r="R35" s="592"/>
      <c r="S35" s="592"/>
      <c r="T35" s="592"/>
      <c r="U35" s="592"/>
      <c r="V35" s="592"/>
      <c r="W35" s="592"/>
    </row>
    <row r="36" spans="1:23" x14ac:dyDescent="0.25">
      <c r="A36" s="592"/>
      <c r="B36" s="592"/>
      <c r="C36" s="592"/>
      <c r="D36" s="592"/>
      <c r="E36" s="592"/>
      <c r="F36" s="592"/>
      <c r="G36" s="592"/>
      <c r="H36" s="592"/>
      <c r="I36" s="592"/>
      <c r="J36" s="592"/>
      <c r="K36" s="592"/>
      <c r="L36" s="592"/>
      <c r="M36" s="592"/>
      <c r="N36" s="592"/>
      <c r="O36" s="592"/>
      <c r="P36" s="592"/>
      <c r="Q36" s="592"/>
      <c r="R36" s="592"/>
      <c r="S36" s="592"/>
      <c r="T36" s="592"/>
      <c r="U36" s="592"/>
      <c r="V36" s="592"/>
      <c r="W36" s="592"/>
    </row>
    <row r="37" spans="1:23" x14ac:dyDescent="0.25">
      <c r="A37" s="592"/>
      <c r="B37" s="592"/>
      <c r="C37" s="592"/>
      <c r="D37" s="592"/>
      <c r="E37" s="592"/>
      <c r="F37" s="592"/>
      <c r="G37" s="592"/>
      <c r="H37" s="592"/>
      <c r="I37" s="592"/>
      <c r="J37" s="592"/>
      <c r="K37" s="592"/>
      <c r="L37" s="592"/>
      <c r="M37" s="592"/>
      <c r="N37" s="592"/>
      <c r="O37" s="592"/>
      <c r="P37" s="592"/>
      <c r="Q37" s="592"/>
      <c r="R37" s="592"/>
      <c r="S37" s="592"/>
      <c r="T37" s="592"/>
      <c r="U37" s="592"/>
      <c r="V37" s="592"/>
      <c r="W37" s="592"/>
    </row>
    <row r="38" spans="1:23" x14ac:dyDescent="0.25">
      <c r="A38" s="592"/>
      <c r="B38" s="592"/>
      <c r="C38" s="592"/>
      <c r="D38" s="592"/>
      <c r="E38" s="592"/>
      <c r="F38" s="592"/>
      <c r="G38" s="592"/>
      <c r="H38" s="592"/>
      <c r="I38" s="592"/>
      <c r="J38" s="592"/>
      <c r="K38" s="592"/>
      <c r="L38" s="592"/>
      <c r="M38" s="592"/>
      <c r="N38" s="592"/>
      <c r="O38" s="592"/>
      <c r="P38" s="592"/>
      <c r="Q38" s="592"/>
      <c r="R38" s="592"/>
      <c r="S38" s="592"/>
      <c r="T38" s="592"/>
      <c r="U38" s="592"/>
      <c r="V38" s="592"/>
      <c r="W38" s="592"/>
    </row>
    <row r="39" spans="1:23" x14ac:dyDescent="0.25">
      <c r="A39" s="592"/>
      <c r="B39" s="592"/>
      <c r="C39" s="592"/>
      <c r="D39" s="592"/>
      <c r="E39" s="592"/>
      <c r="F39" s="592"/>
      <c r="G39" s="592"/>
      <c r="H39" s="592"/>
      <c r="I39" s="592"/>
      <c r="J39" s="592"/>
      <c r="K39" s="592"/>
      <c r="L39" s="592"/>
      <c r="M39" s="592"/>
      <c r="N39" s="592"/>
      <c r="O39" s="592"/>
      <c r="P39" s="592"/>
      <c r="Q39" s="592"/>
      <c r="R39" s="592"/>
      <c r="S39" s="592"/>
      <c r="T39" s="592"/>
      <c r="U39" s="592"/>
      <c r="V39" s="592"/>
      <c r="W39" s="592"/>
    </row>
    <row r="40" spans="1:23" x14ac:dyDescent="0.25">
      <c r="A40" s="592"/>
      <c r="B40" s="592"/>
      <c r="C40" s="592"/>
      <c r="D40" s="592"/>
      <c r="E40" s="592"/>
      <c r="F40" s="592"/>
      <c r="G40" s="592"/>
      <c r="H40" s="592"/>
      <c r="I40" s="592"/>
      <c r="J40" s="592"/>
      <c r="K40" s="592"/>
      <c r="L40" s="592"/>
      <c r="M40" s="592"/>
      <c r="N40" s="592"/>
      <c r="O40" s="592"/>
      <c r="P40" s="592"/>
      <c r="Q40" s="592"/>
      <c r="R40" s="592"/>
      <c r="S40" s="592"/>
      <c r="T40" s="592"/>
      <c r="U40" s="592"/>
      <c r="V40" s="592"/>
      <c r="W40" s="592"/>
    </row>
    <row r="44" spans="1:23" x14ac:dyDescent="0.25">
      <c r="E44" s="460"/>
    </row>
  </sheetData>
  <mergeCells count="33">
    <mergeCell ref="A21:S21"/>
    <mergeCell ref="S4:S5"/>
    <mergeCell ref="T4:T5"/>
    <mergeCell ref="U4:U5"/>
    <mergeCell ref="V4:V5"/>
    <mergeCell ref="A20:W20"/>
    <mergeCell ref="M4:N4"/>
    <mergeCell ref="O4:O5"/>
    <mergeCell ref="Q4:R4"/>
    <mergeCell ref="W4:W5"/>
    <mergeCell ref="X3:X5"/>
    <mergeCell ref="AD3:AD5"/>
    <mergeCell ref="Y3:Y5"/>
    <mergeCell ref="Z3:Z5"/>
    <mergeCell ref="AA3:AA5"/>
    <mergeCell ref="AB3:AB5"/>
    <mergeCell ref="AC3:AC5"/>
    <mergeCell ref="A2:W2"/>
    <mergeCell ref="X2:AF2"/>
    <mergeCell ref="A3:A5"/>
    <mergeCell ref="B3:B5"/>
    <mergeCell ref="C3:C5"/>
    <mergeCell ref="D3:D5"/>
    <mergeCell ref="E3:E5"/>
    <mergeCell ref="F3:O3"/>
    <mergeCell ref="P3:P5"/>
    <mergeCell ref="Q3:V3"/>
    <mergeCell ref="AE3:AE5"/>
    <mergeCell ref="AF3:AF5"/>
    <mergeCell ref="F4:F5"/>
    <mergeCell ref="G4:H4"/>
    <mergeCell ref="I4:J4"/>
    <mergeCell ref="K4:L4"/>
  </mergeCells>
  <phoneticPr fontId="0" type="noConversion"/>
  <printOptions horizontalCentered="1"/>
  <pageMargins left="0" right="0" top="1" bottom="0.75" header="0.3" footer="0.3"/>
  <pageSetup paperSize="3" scale="80" fitToWidth="2" orientation="landscape" r:id="rId1"/>
  <headerFooter alignWithMargins="0">
    <oddHeader>&amp;C&amp;16
&amp;A</oddHeader>
    <oddFooter>&amp;C&amp;14ISSUED 
JUNE 2009&amp;R&amp;12&amp;F &amp;A
Page 22</oddFooter>
  </headerFooter>
  <colBreaks count="1" manualBreakCount="1">
    <brk id="23"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I41"/>
  <sheetViews>
    <sheetView showGridLines="0" zoomScale="83" zoomScaleNormal="83" zoomScalePageLayoutView="60" workbookViewId="0"/>
  </sheetViews>
  <sheetFormatPr defaultColWidth="9.109375" defaultRowHeight="13.2" x14ac:dyDescent="0.25"/>
  <cols>
    <col min="1" max="1" width="8.6640625" style="2" customWidth="1"/>
    <col min="2" max="2" width="13.44140625" style="2" bestFit="1" customWidth="1"/>
    <col min="3" max="3" width="12" style="2" customWidth="1"/>
    <col min="4" max="4" width="18" style="2" customWidth="1"/>
    <col min="5" max="6" width="8.6640625" style="2" customWidth="1"/>
    <col min="7" max="7" width="15.109375" style="2" customWidth="1"/>
    <col min="8" max="14" width="8.109375" style="2" customWidth="1"/>
    <col min="15" max="15" width="11.5546875" style="2" customWidth="1"/>
    <col min="16" max="16" width="9.33203125" style="2" customWidth="1"/>
    <col min="17" max="17" width="8.5546875" style="2" customWidth="1"/>
    <col min="18" max="18" width="9.33203125" style="2" customWidth="1"/>
    <col min="19" max="19" width="8.5546875" style="2" customWidth="1"/>
    <col min="20" max="20" width="10.6640625" style="2" customWidth="1"/>
    <col min="21" max="21" width="9.44140625" style="2" customWidth="1"/>
    <col min="22" max="22" width="12.5546875" style="2" customWidth="1"/>
    <col min="23" max="23" width="8.33203125" style="2" customWidth="1"/>
    <col min="24" max="24" width="10.6640625" style="2" customWidth="1"/>
    <col min="25" max="25" width="9.44140625" style="2" customWidth="1"/>
    <col min="26" max="26" width="18" style="2" customWidth="1"/>
    <col min="27" max="27" width="21.88671875" style="2" bestFit="1" customWidth="1"/>
    <col min="28" max="29" width="12.6640625" style="2" customWidth="1"/>
    <col min="30" max="30" width="18.88671875" style="2" customWidth="1"/>
    <col min="31" max="31" width="17.88671875" style="2" customWidth="1"/>
    <col min="32" max="34" width="20.6640625" style="2" customWidth="1"/>
    <col min="35" max="35" width="8.6640625" style="2" customWidth="1"/>
    <col min="36" max="16384" width="9.109375" style="2"/>
  </cols>
  <sheetData>
    <row r="1" spans="1:35" ht="44.25" customHeight="1" thickBot="1" x14ac:dyDescent="0.3">
      <c r="A1" s="24"/>
      <c r="B1" s="24"/>
      <c r="C1" s="24"/>
      <c r="D1" s="24"/>
      <c r="E1" s="24"/>
      <c r="F1" s="24"/>
      <c r="G1" s="24"/>
      <c r="H1" s="24"/>
      <c r="I1" s="24"/>
      <c r="J1" s="24"/>
      <c r="K1" s="24"/>
      <c r="L1" s="24"/>
      <c r="M1" s="24"/>
      <c r="N1" s="24"/>
      <c r="O1" s="24"/>
      <c r="P1" s="24"/>
      <c r="Q1" s="24"/>
      <c r="R1" s="24"/>
      <c r="S1" s="24"/>
      <c r="T1" s="24"/>
      <c r="U1" s="24"/>
      <c r="V1" s="24"/>
      <c r="W1" s="24"/>
      <c r="X1" s="24"/>
      <c r="Y1" s="24"/>
      <c r="Z1" s="24"/>
    </row>
    <row r="2" spans="1:35" s="27" customFormat="1" ht="24" customHeight="1" x14ac:dyDescent="0.25">
      <c r="A2" s="823" t="s">
        <v>1738</v>
      </c>
      <c r="B2" s="824"/>
      <c r="C2" s="824"/>
      <c r="D2" s="824"/>
      <c r="E2" s="824"/>
      <c r="F2" s="824"/>
      <c r="G2" s="824"/>
      <c r="H2" s="824"/>
      <c r="I2" s="824"/>
      <c r="J2" s="824"/>
      <c r="K2" s="824"/>
      <c r="L2" s="824"/>
      <c r="M2" s="824"/>
      <c r="N2" s="824"/>
      <c r="O2" s="824"/>
      <c r="P2" s="824"/>
      <c r="Q2" s="824"/>
      <c r="R2" s="824"/>
      <c r="S2" s="824"/>
      <c r="T2" s="824"/>
      <c r="U2" s="824"/>
      <c r="V2" s="824"/>
      <c r="W2" s="824"/>
      <c r="X2" s="824"/>
      <c r="Y2" s="824"/>
      <c r="Z2" s="825"/>
      <c r="AA2" s="810" t="s">
        <v>909</v>
      </c>
      <c r="AB2" s="810"/>
      <c r="AC2" s="810"/>
      <c r="AD2" s="810"/>
      <c r="AE2" s="810"/>
      <c r="AF2" s="810"/>
      <c r="AG2" s="810"/>
      <c r="AH2" s="810"/>
      <c r="AI2" s="811"/>
    </row>
    <row r="3" spans="1:35" s="4" customFormat="1" ht="25.5" customHeight="1" x14ac:dyDescent="0.25">
      <c r="A3" s="828" t="s">
        <v>911</v>
      </c>
      <c r="B3" s="826" t="s">
        <v>836</v>
      </c>
      <c r="C3" s="826" t="s">
        <v>1342</v>
      </c>
      <c r="D3" s="826" t="s">
        <v>915</v>
      </c>
      <c r="E3" s="826" t="s">
        <v>1721</v>
      </c>
      <c r="F3" s="826"/>
      <c r="G3" s="826" t="s">
        <v>212</v>
      </c>
      <c r="H3" s="826" t="s">
        <v>957</v>
      </c>
      <c r="I3" s="896"/>
      <c r="J3" s="896"/>
      <c r="K3" s="896"/>
      <c r="L3" s="981" t="s">
        <v>996</v>
      </c>
      <c r="M3" s="847"/>
      <c r="N3" s="848"/>
      <c r="O3" s="826" t="s">
        <v>84</v>
      </c>
      <c r="P3" s="826" t="s">
        <v>997</v>
      </c>
      <c r="Q3" s="826"/>
      <c r="R3" s="826"/>
      <c r="S3" s="826"/>
      <c r="T3" s="826"/>
      <c r="U3" s="826"/>
      <c r="V3" s="826" t="s">
        <v>869</v>
      </c>
      <c r="W3" s="826" t="s">
        <v>985</v>
      </c>
      <c r="X3" s="896"/>
      <c r="Y3" s="896"/>
      <c r="Z3" s="832" t="s">
        <v>822</v>
      </c>
      <c r="AA3" s="818" t="s">
        <v>906</v>
      </c>
      <c r="AB3" s="815" t="s">
        <v>931</v>
      </c>
      <c r="AC3" s="815" t="s">
        <v>932</v>
      </c>
      <c r="AD3" s="815" t="s">
        <v>2085</v>
      </c>
      <c r="AE3" s="815" t="s">
        <v>2086</v>
      </c>
      <c r="AF3" s="815" t="s">
        <v>933</v>
      </c>
      <c r="AG3" s="815" t="s">
        <v>940</v>
      </c>
      <c r="AH3" s="815" t="s">
        <v>941</v>
      </c>
      <c r="AI3" s="812" t="s">
        <v>934</v>
      </c>
    </row>
    <row r="4" spans="1:35" s="4" customFormat="1" ht="33" customHeight="1" x14ac:dyDescent="0.25">
      <c r="A4" s="828"/>
      <c r="B4" s="826"/>
      <c r="C4" s="826"/>
      <c r="D4" s="826"/>
      <c r="E4" s="826"/>
      <c r="F4" s="826"/>
      <c r="G4" s="826"/>
      <c r="H4" s="826" t="s">
        <v>833</v>
      </c>
      <c r="I4" s="896"/>
      <c r="J4" s="826" t="s">
        <v>1044</v>
      </c>
      <c r="K4" s="826"/>
      <c r="L4" s="927" t="s">
        <v>2314</v>
      </c>
      <c r="M4" s="826" t="s">
        <v>1044</v>
      </c>
      <c r="N4" s="826"/>
      <c r="O4" s="826"/>
      <c r="P4" s="826" t="s">
        <v>2025</v>
      </c>
      <c r="Q4" s="826"/>
      <c r="R4" s="826" t="s">
        <v>2026</v>
      </c>
      <c r="S4" s="826"/>
      <c r="T4" s="826" t="s">
        <v>989</v>
      </c>
      <c r="U4" s="826"/>
      <c r="V4" s="826"/>
      <c r="W4" s="977" t="s">
        <v>911</v>
      </c>
      <c r="X4" s="977" t="s">
        <v>951</v>
      </c>
      <c r="Y4" s="896"/>
      <c r="Z4" s="832"/>
      <c r="AA4" s="819"/>
      <c r="AB4" s="816"/>
      <c r="AC4" s="816"/>
      <c r="AD4" s="816"/>
      <c r="AE4" s="816"/>
      <c r="AF4" s="816"/>
      <c r="AG4" s="816"/>
      <c r="AH4" s="816"/>
      <c r="AI4" s="813"/>
    </row>
    <row r="5" spans="1:35" s="4" customFormat="1" ht="25.5" customHeight="1" thickBot="1" x14ac:dyDescent="0.3">
      <c r="A5" s="829"/>
      <c r="B5" s="827"/>
      <c r="C5" s="827"/>
      <c r="D5" s="827"/>
      <c r="E5" s="243" t="s">
        <v>955</v>
      </c>
      <c r="F5" s="243" t="s">
        <v>949</v>
      </c>
      <c r="G5" s="827"/>
      <c r="H5" s="243" t="s">
        <v>971</v>
      </c>
      <c r="I5" s="243" t="s">
        <v>953</v>
      </c>
      <c r="J5" s="243" t="s">
        <v>971</v>
      </c>
      <c r="K5" s="243" t="s">
        <v>953</v>
      </c>
      <c r="L5" s="976"/>
      <c r="M5" s="243" t="s">
        <v>971</v>
      </c>
      <c r="N5" s="243" t="s">
        <v>953</v>
      </c>
      <c r="O5" s="827"/>
      <c r="P5" s="243" t="s">
        <v>978</v>
      </c>
      <c r="Q5" s="243" t="s">
        <v>980</v>
      </c>
      <c r="R5" s="243" t="s">
        <v>978</v>
      </c>
      <c r="S5" s="243" t="s">
        <v>980</v>
      </c>
      <c r="T5" s="243" t="s">
        <v>1243</v>
      </c>
      <c r="U5" s="243" t="s">
        <v>1583</v>
      </c>
      <c r="V5" s="827"/>
      <c r="W5" s="978"/>
      <c r="X5" s="243" t="s">
        <v>1243</v>
      </c>
      <c r="Y5" s="243" t="s">
        <v>1583</v>
      </c>
      <c r="Z5" s="833"/>
      <c r="AA5" s="949"/>
      <c r="AB5" s="946"/>
      <c r="AC5" s="946"/>
      <c r="AD5" s="946"/>
      <c r="AE5" s="946"/>
      <c r="AF5" s="946"/>
      <c r="AG5" s="946"/>
      <c r="AH5" s="946"/>
      <c r="AI5" s="950"/>
    </row>
    <row r="6" spans="1:35" s="32" customFormat="1" ht="52.5" customHeight="1" thickTop="1" x14ac:dyDescent="0.25">
      <c r="A6" s="245" t="s">
        <v>1234</v>
      </c>
      <c r="B6" s="246" t="s">
        <v>1101</v>
      </c>
      <c r="C6" s="246" t="s">
        <v>1117</v>
      </c>
      <c r="D6" s="246" t="s">
        <v>546</v>
      </c>
      <c r="E6" s="259">
        <v>10000</v>
      </c>
      <c r="F6" s="260">
        <f>ROUND(E6*0.472,2-LEN(INT(E6*0.472)))</f>
        <v>4700</v>
      </c>
      <c r="G6" s="275">
        <v>3</v>
      </c>
      <c r="H6" s="259">
        <v>75</v>
      </c>
      <c r="I6" s="274">
        <f>IF(ISNUMBER(H6)=TRUE,ROUND((5/9)*(H6-32),1),"")</f>
        <v>23.9</v>
      </c>
      <c r="J6" s="259">
        <v>10</v>
      </c>
      <c r="K6" s="274">
        <f t="shared" ref="K6:K15" si="0">IF(ISNUMBER(J6)=TRUE,ROUND((5/9)*(J6-32),1),"")</f>
        <v>-12.2</v>
      </c>
      <c r="L6" s="579"/>
      <c r="M6" s="259">
        <v>45</v>
      </c>
      <c r="N6" s="274">
        <f t="shared" ref="N6:N15" si="1">IF(ISNUMBER(M6)=TRUE,ROUND((5/9)*(M6-32),1),"")</f>
        <v>7.2</v>
      </c>
      <c r="O6" s="314" t="s">
        <v>85</v>
      </c>
      <c r="P6" s="259">
        <v>15</v>
      </c>
      <c r="Q6" s="260">
        <f>ROUND(P6*6.9,2-LEN(INT(P6*6.9)))</f>
        <v>100</v>
      </c>
      <c r="R6" s="259">
        <v>8</v>
      </c>
      <c r="S6" s="260">
        <f>ROUND(R6*6.9,2-LEN(INT(R6*6.9)))</f>
        <v>55</v>
      </c>
      <c r="T6" s="259">
        <v>250</v>
      </c>
      <c r="U6" s="260">
        <f>ROUND(T6*0.454,2-LEN(INT(T6*0.454)))</f>
        <v>110</v>
      </c>
      <c r="V6" s="275" t="s">
        <v>645</v>
      </c>
      <c r="W6" s="277" t="s">
        <v>1108</v>
      </c>
      <c r="X6" s="259">
        <v>500</v>
      </c>
      <c r="Y6" s="260">
        <f>ROUND(X6*0.454,2-LEN(INT(X6*0.454)))</f>
        <v>230</v>
      </c>
      <c r="Z6" s="247"/>
      <c r="AA6" s="360"/>
      <c r="AB6" s="89"/>
      <c r="AC6" s="361"/>
      <c r="AD6" s="89"/>
      <c r="AE6" s="89"/>
      <c r="AF6" s="89"/>
      <c r="AG6" s="89"/>
      <c r="AH6" s="89"/>
      <c r="AI6" s="248"/>
    </row>
    <row r="7" spans="1:35" s="32" customFormat="1" ht="52.5" customHeight="1" x14ac:dyDescent="0.25">
      <c r="A7" s="47" t="s">
        <v>1234</v>
      </c>
      <c r="B7" s="182" t="s">
        <v>1101</v>
      </c>
      <c r="C7" s="182" t="s">
        <v>1734</v>
      </c>
      <c r="D7" s="182" t="s">
        <v>546</v>
      </c>
      <c r="E7" s="165">
        <v>10000</v>
      </c>
      <c r="F7" s="183">
        <f>ROUND(E7*0.472,2-LEN(INT(E7*0.472)))</f>
        <v>4700</v>
      </c>
      <c r="G7" s="174">
        <v>3</v>
      </c>
      <c r="H7" s="165">
        <v>55</v>
      </c>
      <c r="I7" s="274">
        <f t="shared" ref="I7:I14" si="2">IF(ISNUMBER(H7)=TRUE,ROUND((5/9)*(H7-32),1),"")</f>
        <v>12.8</v>
      </c>
      <c r="J7" s="165">
        <v>18</v>
      </c>
      <c r="K7" s="274">
        <f t="shared" si="0"/>
        <v>-7.8</v>
      </c>
      <c r="L7" s="579"/>
      <c r="M7" s="165">
        <v>47</v>
      </c>
      <c r="N7" s="274">
        <f t="shared" si="1"/>
        <v>8.3000000000000007</v>
      </c>
      <c r="O7" s="172" t="s">
        <v>85</v>
      </c>
      <c r="P7" s="165">
        <v>15</v>
      </c>
      <c r="Q7" s="183">
        <f>ROUND(P7*6.9,2-LEN(INT(P7*6.9)))</f>
        <v>100</v>
      </c>
      <c r="R7" s="165">
        <v>8</v>
      </c>
      <c r="S7" s="183">
        <f>ROUND(R7*6.9,2-LEN(INT(R7*6.9)))</f>
        <v>55</v>
      </c>
      <c r="T7" s="165">
        <v>230</v>
      </c>
      <c r="U7" s="183">
        <f>ROUND(T7*0.454,2-LEN(INT(T7*0.454)))</f>
        <v>100</v>
      </c>
      <c r="V7" s="174" t="s">
        <v>645</v>
      </c>
      <c r="W7" s="101" t="s">
        <v>1736</v>
      </c>
      <c r="X7" s="165">
        <v>460</v>
      </c>
      <c r="Y7" s="183">
        <f>ROUND(X7*0.454,2-LEN(INT(X7*0.454)))</f>
        <v>210</v>
      </c>
      <c r="Z7" s="46"/>
      <c r="AA7" s="360"/>
      <c r="AB7" s="89"/>
      <c r="AC7" s="361"/>
      <c r="AD7" s="89"/>
      <c r="AE7" s="89"/>
      <c r="AF7" s="89"/>
      <c r="AG7" s="89"/>
      <c r="AH7" s="89"/>
      <c r="AI7" s="248"/>
    </row>
    <row r="8" spans="1:35" s="32" customFormat="1" ht="32.1" customHeight="1" x14ac:dyDescent="0.25">
      <c r="A8" s="47" t="s">
        <v>1733</v>
      </c>
      <c r="B8" s="182" t="s">
        <v>1101</v>
      </c>
      <c r="C8" s="182" t="s">
        <v>1735</v>
      </c>
      <c r="D8" s="182" t="s">
        <v>1722</v>
      </c>
      <c r="E8" s="165">
        <v>2000</v>
      </c>
      <c r="F8" s="183">
        <f>ROUND(E8*0.472,2-LEN(INT(E8*0.472)))</f>
        <v>940</v>
      </c>
      <c r="G8" s="139">
        <v>1</v>
      </c>
      <c r="H8" s="165">
        <v>55</v>
      </c>
      <c r="I8" s="274">
        <f t="shared" si="2"/>
        <v>12.8</v>
      </c>
      <c r="J8" s="165">
        <v>45</v>
      </c>
      <c r="K8" s="274">
        <f t="shared" si="0"/>
        <v>7.2</v>
      </c>
      <c r="L8" s="579"/>
      <c r="M8" s="165">
        <v>53</v>
      </c>
      <c r="N8" s="274">
        <f t="shared" si="1"/>
        <v>11.7</v>
      </c>
      <c r="O8" s="51" t="s">
        <v>85</v>
      </c>
      <c r="P8" s="165">
        <v>15</v>
      </c>
      <c r="Q8" s="183">
        <f>ROUND(P8*6.9,2-LEN(INT(P8*6.9)))</f>
        <v>100</v>
      </c>
      <c r="R8" s="165">
        <v>8</v>
      </c>
      <c r="S8" s="183">
        <f>ROUND(R8*6.9,2-LEN(INT(R8*6.9)))</f>
        <v>55</v>
      </c>
      <c r="T8" s="165">
        <v>24</v>
      </c>
      <c r="U8" s="183">
        <f>ROUND(T8*0.454,2-LEN(INT(T8*0.454)))</f>
        <v>11</v>
      </c>
      <c r="V8" s="536" t="s">
        <v>646</v>
      </c>
      <c r="W8" s="101" t="s">
        <v>1737</v>
      </c>
      <c r="X8" s="165">
        <v>50</v>
      </c>
      <c r="Y8" s="183">
        <f>ROUND(X8*0.454,2-LEN(INT(X8*0.454)))</f>
        <v>23</v>
      </c>
      <c r="Z8" s="46"/>
      <c r="AA8" s="362"/>
      <c r="AB8" s="48"/>
      <c r="AC8" s="363"/>
      <c r="AD8" s="48"/>
      <c r="AE8" s="48"/>
      <c r="AF8" s="48"/>
      <c r="AG8" s="48"/>
      <c r="AH8" s="48"/>
      <c r="AI8" s="114"/>
    </row>
    <row r="9" spans="1:35" s="32" customFormat="1" ht="32.1" customHeight="1" x14ac:dyDescent="0.25">
      <c r="A9" s="47"/>
      <c r="B9" s="182"/>
      <c r="C9" s="182"/>
      <c r="D9" s="182"/>
      <c r="E9" s="182"/>
      <c r="F9" s="183">
        <f t="shared" ref="F9:F15" si="3">ROUND(E9*0.472,2-LEN(INT(E9*0.472)))</f>
        <v>0</v>
      </c>
      <c r="G9" s="102"/>
      <c r="H9" s="182"/>
      <c r="I9" s="274" t="str">
        <f t="shared" si="2"/>
        <v/>
      </c>
      <c r="J9" s="182"/>
      <c r="K9" s="274" t="str">
        <f t="shared" si="0"/>
        <v/>
      </c>
      <c r="L9" s="579"/>
      <c r="M9" s="182"/>
      <c r="N9" s="274" t="str">
        <f t="shared" si="1"/>
        <v/>
      </c>
      <c r="O9" s="436"/>
      <c r="P9" s="165"/>
      <c r="Q9" s="183">
        <f t="shared" ref="Q9:Q15" si="4">ROUND(P9*6.9,2-LEN(INT(P9*6.9)))</f>
        <v>0</v>
      </c>
      <c r="R9" s="165"/>
      <c r="S9" s="183">
        <f t="shared" ref="S9:S15" si="5">ROUND(R9*6.9,2-LEN(INT(R9*6.9)))</f>
        <v>0</v>
      </c>
      <c r="T9" s="165"/>
      <c r="U9" s="183">
        <f t="shared" ref="U9:U15" si="6">ROUND(T9*0.454,2-LEN(INT(T9*0.454)))</f>
        <v>0</v>
      </c>
      <c r="V9" s="102"/>
      <c r="W9" s="101"/>
      <c r="X9" s="182"/>
      <c r="Y9" s="183">
        <f t="shared" ref="Y9:Y15" si="7">ROUND(X9*0.454,2-LEN(INT(X9*0.454)))</f>
        <v>0</v>
      </c>
      <c r="Z9" s="46"/>
      <c r="AA9" s="362"/>
      <c r="AB9" s="48"/>
      <c r="AC9" s="363"/>
      <c r="AD9" s="48"/>
      <c r="AE9" s="48"/>
      <c r="AF9" s="48"/>
      <c r="AG9" s="48"/>
      <c r="AH9" s="48"/>
      <c r="AI9" s="114"/>
    </row>
    <row r="10" spans="1:35" s="32" customFormat="1" ht="32.1" customHeight="1" x14ac:dyDescent="0.25">
      <c r="A10" s="47"/>
      <c r="B10" s="182"/>
      <c r="C10" s="182"/>
      <c r="D10" s="182"/>
      <c r="E10" s="182"/>
      <c r="F10" s="183">
        <f t="shared" si="3"/>
        <v>0</v>
      </c>
      <c r="G10" s="102"/>
      <c r="H10" s="182"/>
      <c r="I10" s="274" t="str">
        <f t="shared" si="2"/>
        <v/>
      </c>
      <c r="J10" s="182"/>
      <c r="K10" s="274" t="str">
        <f t="shared" si="0"/>
        <v/>
      </c>
      <c r="L10" s="579"/>
      <c r="M10" s="182"/>
      <c r="N10" s="274" t="str">
        <f t="shared" si="1"/>
        <v/>
      </c>
      <c r="O10" s="436"/>
      <c r="P10" s="165"/>
      <c r="Q10" s="183">
        <f t="shared" si="4"/>
        <v>0</v>
      </c>
      <c r="R10" s="165"/>
      <c r="S10" s="183">
        <f t="shared" si="5"/>
        <v>0</v>
      </c>
      <c r="T10" s="165"/>
      <c r="U10" s="183">
        <f t="shared" si="6"/>
        <v>0</v>
      </c>
      <c r="V10" s="102"/>
      <c r="W10" s="101"/>
      <c r="X10" s="182"/>
      <c r="Y10" s="183">
        <f t="shared" si="7"/>
        <v>0</v>
      </c>
      <c r="Z10" s="46"/>
      <c r="AA10" s="362"/>
      <c r="AB10" s="48"/>
      <c r="AC10" s="363"/>
      <c r="AD10" s="48"/>
      <c r="AE10" s="48"/>
      <c r="AF10" s="48"/>
      <c r="AG10" s="48"/>
      <c r="AH10" s="48"/>
      <c r="AI10" s="114"/>
    </row>
    <row r="11" spans="1:35" s="32" customFormat="1" ht="32.1" customHeight="1" x14ac:dyDescent="0.25">
      <c r="A11" s="47"/>
      <c r="B11" s="182"/>
      <c r="C11" s="182"/>
      <c r="D11" s="182"/>
      <c r="E11" s="182"/>
      <c r="F11" s="183">
        <f t="shared" si="3"/>
        <v>0</v>
      </c>
      <c r="G11" s="102"/>
      <c r="H11" s="182"/>
      <c r="I11" s="274" t="str">
        <f t="shared" si="2"/>
        <v/>
      </c>
      <c r="J11" s="182"/>
      <c r="K11" s="274" t="str">
        <f t="shared" si="0"/>
        <v/>
      </c>
      <c r="L11" s="579"/>
      <c r="M11" s="182"/>
      <c r="N11" s="274" t="str">
        <f t="shared" si="1"/>
        <v/>
      </c>
      <c r="O11" s="436"/>
      <c r="P11" s="165"/>
      <c r="Q11" s="183">
        <f t="shared" si="4"/>
        <v>0</v>
      </c>
      <c r="R11" s="165"/>
      <c r="S11" s="183">
        <f t="shared" si="5"/>
        <v>0</v>
      </c>
      <c r="T11" s="165"/>
      <c r="U11" s="183">
        <f t="shared" si="6"/>
        <v>0</v>
      </c>
      <c r="V11" s="102"/>
      <c r="W11" s="101"/>
      <c r="X11" s="182"/>
      <c r="Y11" s="183">
        <f t="shared" si="7"/>
        <v>0</v>
      </c>
      <c r="Z11" s="46"/>
      <c r="AA11" s="362"/>
      <c r="AB11" s="48"/>
      <c r="AC11" s="48"/>
      <c r="AD11" s="48"/>
      <c r="AE11" s="48"/>
      <c r="AF11" s="48"/>
      <c r="AG11" s="48"/>
      <c r="AH11" s="48"/>
      <c r="AI11" s="49"/>
    </row>
    <row r="12" spans="1:35" s="32" customFormat="1" ht="32.1" customHeight="1" x14ac:dyDescent="0.25">
      <c r="A12" s="47"/>
      <c r="B12" s="182"/>
      <c r="C12" s="182"/>
      <c r="D12" s="182"/>
      <c r="E12" s="182"/>
      <c r="F12" s="183">
        <f t="shared" si="3"/>
        <v>0</v>
      </c>
      <c r="G12" s="102"/>
      <c r="H12" s="182"/>
      <c r="I12" s="274" t="str">
        <f t="shared" si="2"/>
        <v/>
      </c>
      <c r="J12" s="182"/>
      <c r="K12" s="274" t="str">
        <f t="shared" si="0"/>
        <v/>
      </c>
      <c r="L12" s="579"/>
      <c r="M12" s="182"/>
      <c r="N12" s="274" t="str">
        <f t="shared" si="1"/>
        <v/>
      </c>
      <c r="O12" s="436"/>
      <c r="P12" s="165"/>
      <c r="Q12" s="183">
        <f t="shared" si="4"/>
        <v>0</v>
      </c>
      <c r="R12" s="165"/>
      <c r="S12" s="183">
        <f t="shared" si="5"/>
        <v>0</v>
      </c>
      <c r="T12" s="165"/>
      <c r="U12" s="183">
        <f t="shared" si="6"/>
        <v>0</v>
      </c>
      <c r="V12" s="102"/>
      <c r="W12" s="101"/>
      <c r="X12" s="182"/>
      <c r="Y12" s="183">
        <f t="shared" si="7"/>
        <v>0</v>
      </c>
      <c r="Z12" s="46"/>
      <c r="AA12" s="362"/>
      <c r="AB12" s="48"/>
      <c r="AC12" s="48"/>
      <c r="AD12" s="48"/>
      <c r="AE12" s="48"/>
      <c r="AF12" s="48"/>
      <c r="AG12" s="48"/>
      <c r="AH12" s="48"/>
      <c r="AI12" s="49"/>
    </row>
    <row r="13" spans="1:35" s="32" customFormat="1" ht="32.1" customHeight="1" x14ac:dyDescent="0.25">
      <c r="A13" s="47"/>
      <c r="B13" s="182"/>
      <c r="C13" s="182"/>
      <c r="D13" s="182"/>
      <c r="E13" s="182"/>
      <c r="F13" s="183">
        <f t="shared" si="3"/>
        <v>0</v>
      </c>
      <c r="G13" s="102"/>
      <c r="H13" s="182"/>
      <c r="I13" s="274" t="str">
        <f t="shared" si="2"/>
        <v/>
      </c>
      <c r="J13" s="182"/>
      <c r="K13" s="274" t="str">
        <f t="shared" si="0"/>
        <v/>
      </c>
      <c r="L13" s="579"/>
      <c r="M13" s="182"/>
      <c r="N13" s="274" t="str">
        <f t="shared" si="1"/>
        <v/>
      </c>
      <c r="O13" s="436"/>
      <c r="P13" s="165"/>
      <c r="Q13" s="183">
        <f t="shared" si="4"/>
        <v>0</v>
      </c>
      <c r="R13" s="165"/>
      <c r="S13" s="183">
        <f t="shared" si="5"/>
        <v>0</v>
      </c>
      <c r="T13" s="165"/>
      <c r="U13" s="183">
        <f t="shared" si="6"/>
        <v>0</v>
      </c>
      <c r="V13" s="102"/>
      <c r="W13" s="101"/>
      <c r="X13" s="182"/>
      <c r="Y13" s="183">
        <f t="shared" si="7"/>
        <v>0</v>
      </c>
      <c r="Z13" s="46"/>
      <c r="AA13" s="364"/>
      <c r="AB13" s="48"/>
      <c r="AC13" s="48"/>
      <c r="AD13" s="48"/>
      <c r="AE13" s="48"/>
      <c r="AF13" s="48"/>
      <c r="AG13" s="48"/>
      <c r="AH13" s="48"/>
      <c r="AI13" s="49"/>
    </row>
    <row r="14" spans="1:35" s="32" customFormat="1" ht="31.5" customHeight="1" x14ac:dyDescent="0.25">
      <c r="A14" s="47"/>
      <c r="B14" s="182"/>
      <c r="C14" s="182"/>
      <c r="D14" s="182"/>
      <c r="E14" s="182"/>
      <c r="F14" s="183">
        <f t="shared" si="3"/>
        <v>0</v>
      </c>
      <c r="G14" s="102"/>
      <c r="H14" s="182"/>
      <c r="I14" s="274" t="str">
        <f t="shared" si="2"/>
        <v/>
      </c>
      <c r="J14" s="182"/>
      <c r="K14" s="274" t="str">
        <f t="shared" si="0"/>
        <v/>
      </c>
      <c r="L14" s="579"/>
      <c r="M14" s="182"/>
      <c r="N14" s="274" t="str">
        <f t="shared" si="1"/>
        <v/>
      </c>
      <c r="O14" s="436"/>
      <c r="P14" s="165"/>
      <c r="Q14" s="183">
        <f t="shared" si="4"/>
        <v>0</v>
      </c>
      <c r="R14" s="165"/>
      <c r="S14" s="183">
        <f t="shared" si="5"/>
        <v>0</v>
      </c>
      <c r="T14" s="165"/>
      <c r="U14" s="183">
        <f t="shared" si="6"/>
        <v>0</v>
      </c>
      <c r="V14" s="102"/>
      <c r="W14" s="101"/>
      <c r="X14" s="182"/>
      <c r="Y14" s="183">
        <f t="shared" si="7"/>
        <v>0</v>
      </c>
      <c r="Z14" s="46"/>
      <c r="AA14" s="364"/>
      <c r="AB14" s="48"/>
      <c r="AC14" s="48"/>
      <c r="AD14" s="48"/>
      <c r="AE14" s="48"/>
      <c r="AF14" s="48"/>
      <c r="AG14" s="48"/>
      <c r="AH14" s="48"/>
      <c r="AI14" s="49"/>
    </row>
    <row r="15" spans="1:35" s="32" customFormat="1" ht="32.1" customHeight="1" thickBot="1" x14ac:dyDescent="0.3">
      <c r="A15" s="29"/>
      <c r="B15" s="30"/>
      <c r="C15" s="30"/>
      <c r="D15" s="30"/>
      <c r="E15" s="30"/>
      <c r="F15" s="34">
        <f t="shared" si="3"/>
        <v>0</v>
      </c>
      <c r="G15" s="276"/>
      <c r="H15" s="30"/>
      <c r="I15" s="184" t="str">
        <f>IF(ISNUMBER(H15)=TRUE,ROUND((5/9)*(H15-32),1),"")</f>
        <v/>
      </c>
      <c r="J15" s="30"/>
      <c r="K15" s="184" t="str">
        <f t="shared" si="0"/>
        <v/>
      </c>
      <c r="L15" s="160"/>
      <c r="M15" s="30"/>
      <c r="N15" s="184" t="str">
        <f t="shared" si="1"/>
        <v/>
      </c>
      <c r="O15" s="437"/>
      <c r="P15" s="41"/>
      <c r="Q15" s="34">
        <f t="shared" si="4"/>
        <v>0</v>
      </c>
      <c r="R15" s="41"/>
      <c r="S15" s="34">
        <f t="shared" si="5"/>
        <v>0</v>
      </c>
      <c r="T15" s="41"/>
      <c r="U15" s="34">
        <f t="shared" si="6"/>
        <v>0</v>
      </c>
      <c r="V15" s="276"/>
      <c r="W15" s="111"/>
      <c r="X15" s="30"/>
      <c r="Y15" s="34">
        <f t="shared" si="7"/>
        <v>0</v>
      </c>
      <c r="Z15" s="31"/>
      <c r="AA15" s="368"/>
      <c r="AB15" s="44"/>
      <c r="AC15" s="44"/>
      <c r="AD15" s="44"/>
      <c r="AE15" s="44"/>
      <c r="AF15" s="44"/>
      <c r="AG15" s="44"/>
      <c r="AH15" s="44"/>
      <c r="AI15" s="45"/>
    </row>
    <row r="16" spans="1:35" ht="26.25" customHeight="1" x14ac:dyDescent="0.2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35" ht="26.25" customHeight="1" x14ac:dyDescent="0.25">
      <c r="A17" s="979" t="s">
        <v>922</v>
      </c>
      <c r="B17" s="980"/>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row>
    <row r="18" spans="1:35" s="223" customFormat="1" ht="26.25" customHeight="1" x14ac:dyDescent="0.25">
      <c r="A18" s="372" t="s">
        <v>2022</v>
      </c>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2"/>
      <c r="AB18" s="2"/>
      <c r="AC18" s="2"/>
      <c r="AD18" s="2"/>
      <c r="AE18" s="2"/>
      <c r="AF18" s="2"/>
      <c r="AG18" s="2"/>
      <c r="AH18" s="2"/>
      <c r="AI18" s="2"/>
    </row>
    <row r="19" spans="1:35" s="223" customFormat="1" ht="26.25" customHeight="1" x14ac:dyDescent="0.25">
      <c r="A19" s="372" t="s">
        <v>189</v>
      </c>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2"/>
      <c r="AB19" s="2"/>
      <c r="AC19" s="2"/>
      <c r="AD19" s="2"/>
      <c r="AE19" s="2"/>
      <c r="AF19" s="2"/>
      <c r="AG19" s="2"/>
      <c r="AH19" s="2"/>
      <c r="AI19" s="2"/>
    </row>
    <row r="20" spans="1:35" s="223" customFormat="1" ht="26.25" customHeight="1" x14ac:dyDescent="0.25">
      <c r="A20" s="372" t="s">
        <v>2023</v>
      </c>
      <c r="B20" s="375"/>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2"/>
      <c r="AB20" s="2"/>
      <c r="AC20" s="2"/>
      <c r="AD20" s="2"/>
      <c r="AE20" s="2"/>
      <c r="AF20" s="2"/>
      <c r="AG20" s="2"/>
      <c r="AH20" s="2"/>
      <c r="AI20" s="2"/>
    </row>
    <row r="21" spans="1:35" s="223" customFormat="1" ht="26.25" customHeight="1" x14ac:dyDescent="0.25">
      <c r="A21" s="372" t="s">
        <v>2024</v>
      </c>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2"/>
      <c r="AB21" s="2"/>
      <c r="AC21" s="2"/>
      <c r="AD21" s="2"/>
      <c r="AE21" s="2"/>
      <c r="AF21" s="2"/>
      <c r="AG21" s="2"/>
      <c r="AH21" s="2"/>
      <c r="AI21" s="2"/>
    </row>
    <row r="22" spans="1:35" ht="26.25" customHeight="1" x14ac:dyDescent="0.25">
      <c r="A22" s="834" t="s">
        <v>775</v>
      </c>
      <c r="B22" s="835"/>
      <c r="C22" s="835"/>
      <c r="D22" s="835"/>
      <c r="E22" s="835"/>
      <c r="F22" s="835"/>
      <c r="G22" s="835"/>
      <c r="H22" s="835"/>
      <c r="I22" s="835"/>
      <c r="J22" s="835"/>
      <c r="K22" s="835"/>
      <c r="L22" s="835"/>
      <c r="M22" s="835"/>
      <c r="N22" s="835"/>
      <c r="O22" s="835"/>
      <c r="P22" s="835"/>
      <c r="Q22" s="835"/>
      <c r="R22" s="835"/>
      <c r="S22" s="835"/>
      <c r="T22" s="835"/>
      <c r="U22" s="835"/>
      <c r="V22" s="835"/>
      <c r="W22" s="835"/>
      <c r="X22" s="835"/>
      <c r="Y22" s="835"/>
      <c r="Z22" s="835"/>
    </row>
    <row r="23" spans="1:35" ht="15.75" customHeight="1" x14ac:dyDescent="0.25">
      <c r="A23" s="919" t="s">
        <v>2300</v>
      </c>
      <c r="B23" s="919"/>
      <c r="C23" s="919"/>
      <c r="D23" s="919"/>
      <c r="E23" s="919"/>
      <c r="F23" s="24"/>
      <c r="G23" s="24"/>
      <c r="H23" s="24"/>
      <c r="I23" s="24"/>
      <c r="J23" s="24"/>
      <c r="K23" s="24"/>
      <c r="L23" s="24"/>
      <c r="M23" s="24"/>
      <c r="N23" s="24"/>
      <c r="O23" s="24"/>
      <c r="P23" s="24"/>
      <c r="Q23" s="24"/>
      <c r="R23" s="24"/>
      <c r="S23" s="24"/>
      <c r="T23" s="24"/>
      <c r="U23" s="24"/>
      <c r="V23" s="24"/>
      <c r="W23" s="24"/>
      <c r="X23" s="24"/>
      <c r="Y23" s="24"/>
      <c r="Z23" s="24"/>
    </row>
    <row r="24" spans="1:35"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35"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35"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35"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35"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35"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35"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35"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35"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x14ac:dyDescent="0.25">
      <c r="A38" s="24"/>
      <c r="B38" s="24"/>
    </row>
    <row r="39" spans="1:26" x14ac:dyDescent="0.25">
      <c r="A39" s="24"/>
      <c r="B39" s="24"/>
    </row>
    <row r="40" spans="1:26" x14ac:dyDescent="0.25">
      <c r="A40" s="24"/>
      <c r="B40" s="24"/>
    </row>
    <row r="41" spans="1:26" x14ac:dyDescent="0.25">
      <c r="A41" s="24"/>
      <c r="B41" s="24"/>
    </row>
  </sheetData>
  <mergeCells count="36">
    <mergeCell ref="AG3:AG5"/>
    <mergeCell ref="O3:O5"/>
    <mergeCell ref="P3:U3"/>
    <mergeCell ref="V3:V5"/>
    <mergeCell ref="Z3:Z5"/>
    <mergeCell ref="AA3:AA5"/>
    <mergeCell ref="X4:Y4"/>
    <mergeCell ref="A17:B17"/>
    <mergeCell ref="A2:Z2"/>
    <mergeCell ref="AA2:AI2"/>
    <mergeCell ref="A3:A5"/>
    <mergeCell ref="B3:B5"/>
    <mergeCell ref="C3:C5"/>
    <mergeCell ref="D3:D5"/>
    <mergeCell ref="E3:F4"/>
    <mergeCell ref="G3:G5"/>
    <mergeCell ref="H3:K3"/>
    <mergeCell ref="L3:N3"/>
    <mergeCell ref="AE3:AE5"/>
    <mergeCell ref="AF3:AF5"/>
    <mergeCell ref="A22:Z22"/>
    <mergeCell ref="A23:E23"/>
    <mergeCell ref="AH3:AH5"/>
    <mergeCell ref="AI3:AI5"/>
    <mergeCell ref="H4:I4"/>
    <mergeCell ref="J4:K4"/>
    <mergeCell ref="L4:L5"/>
    <mergeCell ref="M4:N4"/>
    <mergeCell ref="P4:Q4"/>
    <mergeCell ref="R4:S4"/>
    <mergeCell ref="T4:U4"/>
    <mergeCell ref="W4:W5"/>
    <mergeCell ref="AB3:AB5"/>
    <mergeCell ref="AC3:AC5"/>
    <mergeCell ref="AD3:AD5"/>
    <mergeCell ref="W3:Y3"/>
  </mergeCells>
  <printOptions horizontalCentered="1"/>
  <pageMargins left="0" right="0" top="1" bottom="0.75" header="0.3" footer="0.3"/>
  <pageSetup paperSize="3" scale="75" fitToWidth="2" orientation="landscape" r:id="rId1"/>
  <headerFooter alignWithMargins="0">
    <oddHeader>&amp;C&amp;16
&amp;A</oddHeader>
    <oddFooter>&amp;C&amp;14ISSUED
JUNE 2009&amp;R&amp;12&amp;F &amp;A
Page 23</oddFooter>
  </headerFooter>
  <colBreaks count="1" manualBreakCount="1">
    <brk id="2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showGridLines="0" showWhiteSpace="0" zoomScale="60" zoomScaleNormal="60" zoomScalePageLayoutView="60" workbookViewId="0"/>
  </sheetViews>
  <sheetFormatPr defaultColWidth="9.109375" defaultRowHeight="13.8" x14ac:dyDescent="0.25"/>
  <cols>
    <col min="1" max="1" width="11" style="253" customWidth="1"/>
    <col min="2" max="2" width="111.5546875" style="253" customWidth="1"/>
    <col min="3" max="16384" width="9.109375" style="253"/>
  </cols>
  <sheetData>
    <row r="1" spans="1:2" s="338" customFormat="1" ht="24.75" customHeight="1" x14ac:dyDescent="0.4">
      <c r="A1" s="337" t="s">
        <v>2093</v>
      </c>
    </row>
    <row r="2" spans="1:2" s="338" customFormat="1" ht="24.75" customHeight="1" x14ac:dyDescent="0.4">
      <c r="A2" s="337" t="s">
        <v>2092</v>
      </c>
    </row>
    <row r="3" spans="1:2" s="338" customFormat="1" ht="24.75" customHeight="1" x14ac:dyDescent="0.4">
      <c r="A3" s="337" t="s">
        <v>2091</v>
      </c>
    </row>
    <row r="4" spans="1:2" s="338" customFormat="1" ht="24.75" customHeight="1" x14ac:dyDescent="0.4">
      <c r="A4" s="337"/>
    </row>
    <row r="5" spans="1:2" ht="39.75" customHeight="1" x14ac:dyDescent="0.25">
      <c r="A5" s="802" t="s">
        <v>182</v>
      </c>
      <c r="B5" s="802"/>
    </row>
    <row r="6" spans="1:2" s="340" customFormat="1" ht="30.75" customHeight="1" x14ac:dyDescent="0.3">
      <c r="A6" s="339" t="s">
        <v>183</v>
      </c>
    </row>
    <row r="7" spans="1:2" s="343" customFormat="1" ht="48.75" customHeight="1" x14ac:dyDescent="0.25">
      <c r="A7" s="341" t="s">
        <v>2098</v>
      </c>
      <c r="B7" s="342" t="s">
        <v>2240</v>
      </c>
    </row>
    <row r="8" spans="1:2" s="343" customFormat="1" ht="30" customHeight="1" x14ac:dyDescent="0.25">
      <c r="B8" s="342" t="s">
        <v>2213</v>
      </c>
    </row>
    <row r="9" spans="1:2" s="343" customFormat="1" ht="69" customHeight="1" x14ac:dyDescent="0.25">
      <c r="A9" s="341" t="s">
        <v>2099</v>
      </c>
      <c r="B9" s="342" t="s">
        <v>2243</v>
      </c>
    </row>
    <row r="10" spans="1:2" s="340" customFormat="1" ht="69" customHeight="1" x14ac:dyDescent="0.3">
      <c r="A10" s="341" t="s">
        <v>2100</v>
      </c>
      <c r="B10" s="342" t="s">
        <v>2101</v>
      </c>
    </row>
    <row r="11" spans="1:2" s="340" customFormat="1" ht="69.75" customHeight="1" x14ac:dyDescent="0.3">
      <c r="A11" s="341"/>
      <c r="B11" s="342" t="s">
        <v>2102</v>
      </c>
    </row>
    <row r="12" spans="1:2" s="340" customFormat="1" ht="69.75" customHeight="1" x14ac:dyDescent="0.3">
      <c r="A12" s="341"/>
      <c r="B12" s="342" t="s">
        <v>2103</v>
      </c>
    </row>
    <row r="13" spans="1:2" s="340" customFormat="1" ht="91.5" customHeight="1" x14ac:dyDescent="0.3">
      <c r="A13" s="341"/>
      <c r="B13" s="342" t="s">
        <v>184</v>
      </c>
    </row>
    <row r="14" spans="1:2" s="340" customFormat="1" ht="52.5" customHeight="1" x14ac:dyDescent="0.3">
      <c r="A14" s="341" t="s">
        <v>2104</v>
      </c>
      <c r="B14" s="342" t="s">
        <v>2116</v>
      </c>
    </row>
    <row r="15" spans="1:2" s="340" customFormat="1" ht="53.25" customHeight="1" x14ac:dyDescent="0.3">
      <c r="A15" s="341" t="s">
        <v>2105</v>
      </c>
      <c r="B15" s="342" t="s">
        <v>2117</v>
      </c>
    </row>
    <row r="16" spans="1:2" s="340" customFormat="1" ht="54" customHeight="1" x14ac:dyDescent="0.3">
      <c r="B16" s="342" t="s">
        <v>2241</v>
      </c>
    </row>
    <row r="17" spans="1:2" s="340" customFormat="1" ht="32.25" customHeight="1" x14ac:dyDescent="0.3">
      <c r="A17" s="341"/>
      <c r="B17" s="344" t="s">
        <v>2118</v>
      </c>
    </row>
    <row r="18" spans="1:2" s="340" customFormat="1" ht="72" customHeight="1" x14ac:dyDescent="0.3">
      <c r="A18" s="341"/>
      <c r="B18" s="342" t="s">
        <v>2215</v>
      </c>
    </row>
    <row r="19" spans="1:2" s="340" customFormat="1" ht="93.75" customHeight="1" x14ac:dyDescent="0.3">
      <c r="A19" s="341" t="s">
        <v>2106</v>
      </c>
      <c r="B19" s="342" t="s">
        <v>2244</v>
      </c>
    </row>
    <row r="20" spans="1:2" s="340" customFormat="1" ht="77.25" customHeight="1" x14ac:dyDescent="0.3">
      <c r="A20" s="341" t="s">
        <v>2107</v>
      </c>
      <c r="B20" s="342" t="s">
        <v>2245</v>
      </c>
    </row>
    <row r="21" spans="1:2" s="340" customFormat="1" ht="56.25" customHeight="1" x14ac:dyDescent="0.3">
      <c r="A21" s="341"/>
      <c r="B21" s="342" t="s">
        <v>617</v>
      </c>
    </row>
    <row r="22" spans="1:2" s="340" customFormat="1" ht="44.25" customHeight="1" x14ac:dyDescent="0.3">
      <c r="A22" s="341"/>
      <c r="B22" s="342" t="s">
        <v>618</v>
      </c>
    </row>
    <row r="23" spans="1:2" s="340" customFormat="1" ht="55.5" customHeight="1" x14ac:dyDescent="0.3">
      <c r="A23" s="342" t="s">
        <v>2216</v>
      </c>
      <c r="B23" s="342" t="s">
        <v>619</v>
      </c>
    </row>
    <row r="24" spans="1:2" s="340" customFormat="1" ht="60.75" customHeight="1" x14ac:dyDescent="0.3">
      <c r="A24" s="341"/>
      <c r="B24" s="345" t="s">
        <v>2214</v>
      </c>
    </row>
    <row r="25" spans="1:2" s="340" customFormat="1" ht="17.399999999999999" x14ac:dyDescent="0.3">
      <c r="A25" s="341"/>
      <c r="B25" s="342"/>
    </row>
    <row r="26" spans="1:2" s="340" customFormat="1" ht="33.75" customHeight="1" x14ac:dyDescent="0.3">
      <c r="A26" s="339" t="s">
        <v>2111</v>
      </c>
    </row>
    <row r="27" spans="1:2" s="340" customFormat="1" ht="34.5" customHeight="1" x14ac:dyDescent="0.3">
      <c r="A27" s="341" t="s">
        <v>2098</v>
      </c>
      <c r="B27" s="342" t="s">
        <v>2242</v>
      </c>
    </row>
    <row r="28" spans="1:2" s="340" customFormat="1" ht="57.75" customHeight="1" x14ac:dyDescent="0.3">
      <c r="A28" s="341" t="s">
        <v>2099</v>
      </c>
      <c r="B28" s="342" t="s">
        <v>620</v>
      </c>
    </row>
    <row r="29" spans="1:2" s="340" customFormat="1" ht="17.399999999999999" x14ac:dyDescent="0.3">
      <c r="A29" s="341"/>
      <c r="B29" s="342"/>
    </row>
    <row r="30" spans="1:2" s="340" customFormat="1" ht="34.5" customHeight="1" x14ac:dyDescent="0.3">
      <c r="A30" s="339" t="s">
        <v>2112</v>
      </c>
    </row>
    <row r="31" spans="1:2" s="340" customFormat="1" ht="60.75" customHeight="1" x14ac:dyDescent="0.3">
      <c r="A31" s="342" t="s">
        <v>2098</v>
      </c>
      <c r="B31" s="342" t="s">
        <v>2108</v>
      </c>
    </row>
    <row r="32" spans="1:2" s="340" customFormat="1" ht="39.75" customHeight="1" x14ac:dyDescent="0.3">
      <c r="A32" s="342" t="s">
        <v>2099</v>
      </c>
      <c r="B32" s="342" t="s">
        <v>621</v>
      </c>
    </row>
    <row r="33" spans="1:3" s="340" customFormat="1" ht="59.25" customHeight="1" x14ac:dyDescent="0.3">
      <c r="A33" s="342" t="s">
        <v>2100</v>
      </c>
      <c r="B33" s="359" t="s">
        <v>2246</v>
      </c>
    </row>
    <row r="34" spans="1:3" s="340" customFormat="1" ht="17.399999999999999" x14ac:dyDescent="0.3">
      <c r="A34" s="341"/>
      <c r="B34" s="342"/>
    </row>
    <row r="35" spans="1:3" s="340" customFormat="1" ht="35.25" customHeight="1" x14ac:dyDescent="0.3">
      <c r="A35" s="339" t="s">
        <v>2113</v>
      </c>
    </row>
    <row r="36" spans="1:3" ht="58.5" customHeight="1" x14ac:dyDescent="0.25">
      <c r="B36" s="482" t="s">
        <v>185</v>
      </c>
    </row>
    <row r="37" spans="1:3" x14ac:dyDescent="0.25">
      <c r="B37" s="329"/>
    </row>
    <row r="39" spans="1:3" x14ac:dyDescent="0.25">
      <c r="C39" s="336"/>
    </row>
  </sheetData>
  <mergeCells count="1">
    <mergeCell ref="A5:B5"/>
  </mergeCells>
  <phoneticPr fontId="0" type="noConversion"/>
  <hyperlinks>
    <hyperlink ref="B17" location="ColumnGuide" display="(See the Column Guide for more information on the elements of the schedules.) " xr:uid="{00000000-0004-0000-0200-000000000000}"/>
  </hyperlinks>
  <pageMargins left="0.7" right="0.7" top="0.75" bottom="0.75" header="0.3" footer="0.3"/>
  <pageSetup scale="75" orientation="portrait" r:id="rId1"/>
  <headerFooter>
    <oddHeader>&amp;C&amp;A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44"/>
  <sheetViews>
    <sheetView showGridLines="0" zoomScale="78" zoomScaleNormal="78" zoomScalePageLayoutView="60" workbookViewId="0"/>
  </sheetViews>
  <sheetFormatPr defaultColWidth="4.33203125" defaultRowHeight="13.2" x14ac:dyDescent="0.25"/>
  <cols>
    <col min="1" max="1" width="9" style="2" customWidth="1"/>
    <col min="2" max="2" width="13.5546875" style="2" customWidth="1"/>
    <col min="3" max="3" width="13" style="2" customWidth="1"/>
    <col min="4" max="9" width="10.33203125" style="2" customWidth="1"/>
    <col min="10" max="10" width="42.109375" style="2" customWidth="1"/>
    <col min="11" max="11" width="21.88671875" style="2" bestFit="1" customWidth="1"/>
    <col min="12" max="13" width="12.6640625" style="2" customWidth="1"/>
    <col min="14" max="14" width="18.88671875" style="2" customWidth="1"/>
    <col min="15" max="15" width="17.88671875" style="2" customWidth="1"/>
    <col min="16" max="18" width="20.6640625" style="2" customWidth="1"/>
    <col min="19" max="19" width="8.6640625" style="2" customWidth="1"/>
    <col min="20" max="16384" width="4.33203125" style="2"/>
  </cols>
  <sheetData>
    <row r="1" spans="1:19" ht="44.25" customHeight="1" thickBot="1" x14ac:dyDescent="0.3">
      <c r="A1" s="24"/>
      <c r="B1" s="24"/>
      <c r="C1" s="24"/>
      <c r="D1" s="24"/>
      <c r="E1" s="24"/>
      <c r="F1" s="24"/>
      <c r="G1" s="24"/>
      <c r="H1" s="24"/>
      <c r="I1" s="24"/>
      <c r="J1" s="24"/>
    </row>
    <row r="2" spans="1:19" s="3" customFormat="1" ht="25.5" customHeight="1" x14ac:dyDescent="0.25">
      <c r="A2" s="823" t="s">
        <v>1214</v>
      </c>
      <c r="B2" s="824"/>
      <c r="C2" s="824"/>
      <c r="D2" s="824"/>
      <c r="E2" s="824"/>
      <c r="F2" s="824"/>
      <c r="G2" s="824"/>
      <c r="H2" s="824"/>
      <c r="I2" s="824"/>
      <c r="J2" s="825"/>
      <c r="K2" s="982" t="s">
        <v>909</v>
      </c>
      <c r="L2" s="983"/>
      <c r="M2" s="983"/>
      <c r="N2" s="983"/>
      <c r="O2" s="983"/>
      <c r="P2" s="983"/>
      <c r="Q2" s="983"/>
      <c r="R2" s="983"/>
      <c r="S2" s="984"/>
    </row>
    <row r="3" spans="1:19" s="4" customFormat="1" ht="25.5" customHeight="1" x14ac:dyDescent="0.25">
      <c r="A3" s="828" t="s">
        <v>911</v>
      </c>
      <c r="B3" s="826" t="s">
        <v>836</v>
      </c>
      <c r="C3" s="826" t="s">
        <v>925</v>
      </c>
      <c r="D3" s="826" t="s">
        <v>956</v>
      </c>
      <c r="E3" s="826"/>
      <c r="F3" s="826" t="s">
        <v>984</v>
      </c>
      <c r="G3" s="826"/>
      <c r="H3" s="826" t="s">
        <v>983</v>
      </c>
      <c r="I3" s="826"/>
      <c r="J3" s="832" t="s">
        <v>822</v>
      </c>
      <c r="K3" s="818" t="s">
        <v>906</v>
      </c>
      <c r="L3" s="815" t="s">
        <v>931</v>
      </c>
      <c r="M3" s="815" t="s">
        <v>932</v>
      </c>
      <c r="N3" s="815" t="s">
        <v>2085</v>
      </c>
      <c r="O3" s="815" t="s">
        <v>2086</v>
      </c>
      <c r="P3" s="815" t="s">
        <v>933</v>
      </c>
      <c r="Q3" s="815" t="s">
        <v>940</v>
      </c>
      <c r="R3" s="815" t="s">
        <v>941</v>
      </c>
      <c r="S3" s="812" t="s">
        <v>934</v>
      </c>
    </row>
    <row r="4" spans="1:19" s="4" customFormat="1" ht="25.5" customHeight="1" x14ac:dyDescent="0.25">
      <c r="A4" s="828"/>
      <c r="B4" s="826"/>
      <c r="C4" s="826"/>
      <c r="D4" s="826"/>
      <c r="E4" s="826"/>
      <c r="F4" s="826"/>
      <c r="G4" s="826"/>
      <c r="H4" s="826"/>
      <c r="I4" s="826"/>
      <c r="J4" s="832"/>
      <c r="K4" s="819"/>
      <c r="L4" s="816"/>
      <c r="M4" s="816"/>
      <c r="N4" s="816"/>
      <c r="O4" s="816"/>
      <c r="P4" s="816"/>
      <c r="Q4" s="816"/>
      <c r="R4" s="816"/>
      <c r="S4" s="813"/>
    </row>
    <row r="5" spans="1:19" s="4" customFormat="1" ht="25.5" customHeight="1" thickBot="1" x14ac:dyDescent="0.3">
      <c r="A5" s="829"/>
      <c r="B5" s="827"/>
      <c r="C5" s="827"/>
      <c r="D5" s="243" t="s">
        <v>971</v>
      </c>
      <c r="E5" s="243" t="s">
        <v>953</v>
      </c>
      <c r="F5" s="243" t="s">
        <v>1243</v>
      </c>
      <c r="G5" s="243" t="s">
        <v>1583</v>
      </c>
      <c r="H5" s="243" t="s">
        <v>978</v>
      </c>
      <c r="I5" s="243" t="s">
        <v>980</v>
      </c>
      <c r="J5" s="833"/>
      <c r="K5" s="949"/>
      <c r="L5" s="946"/>
      <c r="M5" s="946"/>
      <c r="N5" s="946"/>
      <c r="O5" s="946"/>
      <c r="P5" s="946"/>
      <c r="Q5" s="946"/>
      <c r="R5" s="946"/>
      <c r="S5" s="950"/>
    </row>
    <row r="6" spans="1:19" s="12" customFormat="1" ht="32.25" customHeight="1" thickTop="1" x14ac:dyDescent="0.25">
      <c r="A6" s="245" t="s">
        <v>1747</v>
      </c>
      <c r="B6" s="246" t="s">
        <v>1100</v>
      </c>
      <c r="C6" s="246" t="s">
        <v>924</v>
      </c>
      <c r="D6" s="259">
        <v>287</v>
      </c>
      <c r="E6" s="274">
        <f>IF(D6&gt;32,ROUND(((D6-32)/1.8),2-LEN(INT(((D6-32)/1.8)))),ROUND(((D6-32)/1.8),3-LEN(INT(((D6-32)/1.8)))))</f>
        <v>140</v>
      </c>
      <c r="F6" s="259">
        <v>4900</v>
      </c>
      <c r="G6" s="260">
        <f>ROUND(F6*0.454,2-LEN(INT(F6*0.454)))</f>
        <v>2200</v>
      </c>
      <c r="H6" s="259">
        <v>40</v>
      </c>
      <c r="I6" s="260">
        <f>ROUND(H6*6.9,2-LEN(INT(H6*6.9)))</f>
        <v>280</v>
      </c>
      <c r="J6" s="247" t="s">
        <v>1138</v>
      </c>
      <c r="K6" s="360"/>
      <c r="L6" s="89"/>
      <c r="M6" s="361"/>
      <c r="N6" s="89"/>
      <c r="O6" s="89"/>
      <c r="P6" s="89"/>
      <c r="Q6" s="89"/>
      <c r="R6" s="89"/>
      <c r="S6" s="248"/>
    </row>
    <row r="7" spans="1:19" s="12" customFormat="1" ht="32.25" customHeight="1" x14ac:dyDescent="0.25">
      <c r="A7" s="47"/>
      <c r="B7" s="182"/>
      <c r="C7" s="182"/>
      <c r="D7" s="165"/>
      <c r="E7" s="274">
        <f t="shared" ref="E7:E14" si="0">IF(D7&gt;32,ROUND(((D7-32)/1.8),2-LEN(INT(((D7-32)/1.8)))),ROUND(((D7-32)/1.8),3-LEN(INT(((D7-32)/1.8)))))</f>
        <v>-18</v>
      </c>
      <c r="F7" s="165"/>
      <c r="G7" s="260">
        <f t="shared" ref="G7:G14" si="1">ROUND(F7*0.454,2-LEN(INT(F7*0.454)))</f>
        <v>0</v>
      </c>
      <c r="H7" s="165"/>
      <c r="I7" s="260">
        <f t="shared" ref="I7:I14" si="2">ROUND(H7*6.9,2-LEN(INT(H7*6.9)))</f>
        <v>0</v>
      </c>
      <c r="J7" s="46"/>
      <c r="K7" s="362"/>
      <c r="L7" s="48"/>
      <c r="M7" s="363"/>
      <c r="N7" s="48"/>
      <c r="O7" s="48"/>
      <c r="P7" s="48"/>
      <c r="Q7" s="48"/>
      <c r="R7" s="48"/>
      <c r="S7" s="114"/>
    </row>
    <row r="8" spans="1:19" s="12" customFormat="1" ht="32.25" customHeight="1" x14ac:dyDescent="0.25">
      <c r="A8" s="47"/>
      <c r="B8" s="182"/>
      <c r="C8" s="182"/>
      <c r="D8" s="165"/>
      <c r="E8" s="274">
        <f t="shared" si="0"/>
        <v>-18</v>
      </c>
      <c r="F8" s="165"/>
      <c r="G8" s="260">
        <f t="shared" si="1"/>
        <v>0</v>
      </c>
      <c r="H8" s="165"/>
      <c r="I8" s="260">
        <f t="shared" si="2"/>
        <v>0</v>
      </c>
      <c r="J8" s="46"/>
      <c r="K8" s="362"/>
      <c r="L8" s="48"/>
      <c r="M8" s="363"/>
      <c r="N8" s="48"/>
      <c r="O8" s="48"/>
      <c r="P8" s="48"/>
      <c r="Q8" s="48"/>
      <c r="R8" s="48"/>
      <c r="S8" s="114"/>
    </row>
    <row r="9" spans="1:19" s="12" customFormat="1" ht="32.25" customHeight="1" x14ac:dyDescent="0.25">
      <c r="A9" s="47"/>
      <c r="B9" s="182"/>
      <c r="C9" s="182"/>
      <c r="D9" s="165"/>
      <c r="E9" s="274">
        <f t="shared" si="0"/>
        <v>-18</v>
      </c>
      <c r="F9" s="165"/>
      <c r="G9" s="260">
        <f t="shared" si="1"/>
        <v>0</v>
      </c>
      <c r="H9" s="165"/>
      <c r="I9" s="260">
        <f t="shared" si="2"/>
        <v>0</v>
      </c>
      <c r="J9" s="46"/>
      <c r="K9" s="362"/>
      <c r="L9" s="48"/>
      <c r="M9" s="363"/>
      <c r="N9" s="48"/>
      <c r="O9" s="48"/>
      <c r="P9" s="48"/>
      <c r="Q9" s="48"/>
      <c r="R9" s="48"/>
      <c r="S9" s="114"/>
    </row>
    <row r="10" spans="1:19" s="12" customFormat="1" ht="32.25" customHeight="1" x14ac:dyDescent="0.25">
      <c r="A10" s="47"/>
      <c r="B10" s="182"/>
      <c r="C10" s="182"/>
      <c r="D10" s="165"/>
      <c r="E10" s="274">
        <f t="shared" si="0"/>
        <v>-18</v>
      </c>
      <c r="F10" s="165"/>
      <c r="G10" s="260">
        <f t="shared" si="1"/>
        <v>0</v>
      </c>
      <c r="H10" s="165"/>
      <c r="I10" s="260">
        <f t="shared" si="2"/>
        <v>0</v>
      </c>
      <c r="J10" s="46"/>
      <c r="K10" s="362"/>
      <c r="L10" s="48"/>
      <c r="M10" s="48"/>
      <c r="N10" s="48"/>
      <c r="O10" s="48"/>
      <c r="P10" s="48"/>
      <c r="Q10" s="48"/>
      <c r="R10" s="48"/>
      <c r="S10" s="49"/>
    </row>
    <row r="11" spans="1:19" s="12" customFormat="1" ht="32.25" customHeight="1" x14ac:dyDescent="0.25">
      <c r="A11" s="47"/>
      <c r="B11" s="182"/>
      <c r="C11" s="182"/>
      <c r="D11" s="165"/>
      <c r="E11" s="274">
        <f t="shared" si="0"/>
        <v>-18</v>
      </c>
      <c r="F11" s="165"/>
      <c r="G11" s="260">
        <f t="shared" si="1"/>
        <v>0</v>
      </c>
      <c r="H11" s="165"/>
      <c r="I11" s="260">
        <f t="shared" si="2"/>
        <v>0</v>
      </c>
      <c r="J11" s="46"/>
      <c r="K11" s="362"/>
      <c r="L11" s="48"/>
      <c r="M11" s="48"/>
      <c r="N11" s="48"/>
      <c r="O11" s="48"/>
      <c r="P11" s="48"/>
      <c r="Q11" s="48"/>
      <c r="R11" s="48"/>
      <c r="S11" s="49"/>
    </row>
    <row r="12" spans="1:19" s="12" customFormat="1" ht="32.25" customHeight="1" x14ac:dyDescent="0.25">
      <c r="A12" s="47"/>
      <c r="B12" s="182"/>
      <c r="C12" s="182"/>
      <c r="D12" s="165"/>
      <c r="E12" s="274">
        <f t="shared" si="0"/>
        <v>-18</v>
      </c>
      <c r="F12" s="165"/>
      <c r="G12" s="260">
        <f t="shared" si="1"/>
        <v>0</v>
      </c>
      <c r="H12" s="165"/>
      <c r="I12" s="260">
        <f t="shared" si="2"/>
        <v>0</v>
      </c>
      <c r="J12" s="46"/>
      <c r="K12" s="364"/>
      <c r="L12" s="48"/>
      <c r="M12" s="48"/>
      <c r="N12" s="48"/>
      <c r="O12" s="48"/>
      <c r="P12" s="48"/>
      <c r="Q12" s="48"/>
      <c r="R12" s="48"/>
      <c r="S12" s="49"/>
    </row>
    <row r="13" spans="1:19" s="12" customFormat="1" ht="32.25" customHeight="1" x14ac:dyDescent="0.25">
      <c r="A13" s="47"/>
      <c r="B13" s="182"/>
      <c r="C13" s="182"/>
      <c r="D13" s="165"/>
      <c r="E13" s="274">
        <f t="shared" si="0"/>
        <v>-18</v>
      </c>
      <c r="F13" s="165"/>
      <c r="G13" s="260">
        <f t="shared" si="1"/>
        <v>0</v>
      </c>
      <c r="H13" s="165"/>
      <c r="I13" s="260">
        <f t="shared" si="2"/>
        <v>0</v>
      </c>
      <c r="J13" s="46"/>
      <c r="K13" s="364"/>
      <c r="L13" s="48"/>
      <c r="M13" s="48"/>
      <c r="N13" s="48"/>
      <c r="O13" s="48"/>
      <c r="P13" s="48"/>
      <c r="Q13" s="48"/>
      <c r="R13" s="48"/>
      <c r="S13" s="49"/>
    </row>
    <row r="14" spans="1:19" s="12" customFormat="1" ht="32.25" customHeight="1" thickBot="1" x14ac:dyDescent="0.3">
      <c r="A14" s="29"/>
      <c r="B14" s="30"/>
      <c r="C14" s="30"/>
      <c r="D14" s="41"/>
      <c r="E14" s="184">
        <f t="shared" si="0"/>
        <v>-18</v>
      </c>
      <c r="F14" s="41"/>
      <c r="G14" s="34">
        <f t="shared" si="1"/>
        <v>0</v>
      </c>
      <c r="H14" s="41"/>
      <c r="I14" s="34">
        <f t="shared" si="2"/>
        <v>0</v>
      </c>
      <c r="J14" s="31"/>
      <c r="K14" s="368"/>
      <c r="L14" s="44"/>
      <c r="M14" s="44"/>
      <c r="N14" s="44"/>
      <c r="O14" s="44"/>
      <c r="P14" s="44"/>
      <c r="Q14" s="44"/>
      <c r="R14" s="44"/>
      <c r="S14" s="45"/>
    </row>
    <row r="15" spans="1:19" s="12" customFormat="1" ht="28.65" customHeight="1" x14ac:dyDescent="0.25">
      <c r="A15" s="92"/>
      <c r="B15" s="92"/>
      <c r="C15" s="92"/>
      <c r="D15" s="123"/>
      <c r="E15" s="191"/>
      <c r="F15" s="203"/>
      <c r="G15" s="116"/>
      <c r="H15" s="203"/>
      <c r="I15" s="116"/>
      <c r="J15" s="92"/>
      <c r="K15" s="250"/>
      <c r="L15" s="250"/>
      <c r="M15" s="250"/>
      <c r="N15" s="250"/>
      <c r="O15" s="250"/>
      <c r="P15" s="250"/>
      <c r="Q15" s="250"/>
      <c r="R15" s="250"/>
      <c r="S15" s="278"/>
    </row>
    <row r="16" spans="1:19" s="225" customFormat="1" ht="25.35" customHeight="1" x14ac:dyDescent="0.25">
      <c r="A16" s="374" t="s">
        <v>825</v>
      </c>
      <c r="B16" s="374"/>
      <c r="C16" s="379"/>
      <c r="D16" s="379"/>
      <c r="E16" s="379"/>
      <c r="F16" s="379"/>
      <c r="G16" s="379"/>
      <c r="H16" s="379"/>
      <c r="I16" s="379"/>
      <c r="J16" s="379"/>
    </row>
    <row r="17" spans="1:18" s="223" customFormat="1" ht="55.5" customHeight="1" x14ac:dyDescent="0.25">
      <c r="A17" s="834" t="s">
        <v>547</v>
      </c>
      <c r="B17" s="834"/>
      <c r="C17" s="834"/>
      <c r="D17" s="834"/>
      <c r="E17" s="834"/>
      <c r="F17" s="834"/>
      <c r="G17" s="834"/>
      <c r="H17" s="834"/>
      <c r="I17" s="834"/>
      <c r="J17" s="834"/>
    </row>
    <row r="18" spans="1:18" ht="25.5" customHeight="1" x14ac:dyDescent="0.25">
      <c r="A18" s="834" t="s">
        <v>766</v>
      </c>
      <c r="B18" s="834"/>
      <c r="C18" s="834"/>
      <c r="D18" s="834"/>
      <c r="E18" s="834"/>
      <c r="F18" s="834"/>
      <c r="G18" s="834"/>
      <c r="H18" s="834"/>
      <c r="I18" s="834"/>
      <c r="J18" s="834"/>
      <c r="K18" s="13"/>
      <c r="L18" s="13"/>
      <c r="M18" s="13"/>
      <c r="N18" s="13"/>
      <c r="O18" s="13"/>
      <c r="P18" s="13"/>
      <c r="Q18" s="13"/>
      <c r="R18" s="13"/>
    </row>
    <row r="19" spans="1:18" ht="15.75" customHeight="1" x14ac:dyDescent="0.25">
      <c r="A19" s="919" t="s">
        <v>2300</v>
      </c>
      <c r="B19" s="919"/>
      <c r="C19" s="919"/>
      <c r="D19" s="919"/>
      <c r="E19" s="919"/>
      <c r="F19" s="24"/>
      <c r="G19" s="24"/>
      <c r="H19" s="24"/>
      <c r="I19" s="24"/>
      <c r="J19" s="24"/>
    </row>
    <row r="20" spans="1:18" x14ac:dyDescent="0.25">
      <c r="A20" s="24"/>
      <c r="B20" s="24"/>
      <c r="C20" s="24"/>
      <c r="D20" s="24"/>
      <c r="E20" s="24"/>
      <c r="F20" s="24"/>
      <c r="G20" s="24"/>
      <c r="H20" s="24"/>
      <c r="I20" s="24"/>
      <c r="J20" s="24"/>
    </row>
    <row r="21" spans="1:18" x14ac:dyDescent="0.25">
      <c r="A21" s="24"/>
      <c r="B21" s="24"/>
      <c r="C21" s="24"/>
      <c r="D21" s="24"/>
      <c r="E21" s="24"/>
      <c r="F21" s="24"/>
      <c r="G21" s="24"/>
      <c r="H21" s="24"/>
      <c r="I21" s="24"/>
      <c r="J21" s="24"/>
    </row>
    <row r="22" spans="1:18" x14ac:dyDescent="0.25">
      <c r="A22" s="24"/>
      <c r="B22" s="24"/>
      <c r="C22" s="24"/>
      <c r="D22" s="24"/>
      <c r="E22" s="24"/>
      <c r="F22" s="24"/>
      <c r="G22" s="24"/>
      <c r="H22" s="24"/>
      <c r="I22" s="24"/>
      <c r="J22" s="24"/>
    </row>
    <row r="23" spans="1:18" x14ac:dyDescent="0.25">
      <c r="A23" s="24"/>
      <c r="B23" s="24"/>
      <c r="C23" s="24"/>
      <c r="D23" s="24"/>
      <c r="E23" s="24"/>
      <c r="F23" s="24"/>
      <c r="G23" s="24"/>
      <c r="H23" s="24"/>
      <c r="I23" s="24"/>
      <c r="J23" s="24"/>
    </row>
    <row r="24" spans="1:18" x14ac:dyDescent="0.25">
      <c r="A24" s="24"/>
      <c r="B24" s="24"/>
      <c r="C24" s="24"/>
      <c r="D24" s="24"/>
      <c r="E24" s="24"/>
      <c r="F24" s="24"/>
      <c r="G24" s="24"/>
      <c r="H24" s="24"/>
      <c r="I24" s="24"/>
      <c r="J24" s="24"/>
    </row>
    <row r="25" spans="1:18" x14ac:dyDescent="0.25">
      <c r="A25" s="24"/>
      <c r="B25" s="24"/>
      <c r="C25" s="24"/>
      <c r="D25" s="24"/>
      <c r="E25" s="24"/>
      <c r="F25" s="24"/>
      <c r="G25" s="24"/>
      <c r="H25" s="24"/>
      <c r="I25" s="24"/>
      <c r="J25" s="24"/>
    </row>
    <row r="26" spans="1:18" x14ac:dyDescent="0.25">
      <c r="A26" s="24"/>
      <c r="B26" s="24"/>
      <c r="C26" s="24"/>
      <c r="D26" s="24"/>
      <c r="E26" s="24"/>
      <c r="F26" s="24"/>
      <c r="G26" s="24"/>
      <c r="H26" s="24"/>
      <c r="I26" s="24"/>
      <c r="J26" s="24"/>
    </row>
    <row r="27" spans="1:18" x14ac:dyDescent="0.25">
      <c r="A27" s="24"/>
      <c r="B27" s="24"/>
      <c r="C27" s="24"/>
      <c r="D27" s="24"/>
      <c r="E27" s="24"/>
      <c r="F27" s="24"/>
      <c r="G27" s="24"/>
      <c r="H27" s="24"/>
      <c r="I27" s="24"/>
      <c r="J27" s="24"/>
    </row>
    <row r="28" spans="1:18" x14ac:dyDescent="0.25">
      <c r="A28" s="24"/>
      <c r="B28" s="24"/>
      <c r="C28" s="24"/>
      <c r="D28" s="24"/>
      <c r="E28" s="24"/>
      <c r="F28" s="24"/>
      <c r="G28" s="24"/>
      <c r="H28" s="24"/>
      <c r="I28" s="24"/>
      <c r="J28" s="24"/>
    </row>
    <row r="29" spans="1:18" x14ac:dyDescent="0.25">
      <c r="A29" s="24"/>
      <c r="B29" s="24"/>
      <c r="C29" s="24"/>
      <c r="D29" s="24"/>
      <c r="E29" s="24"/>
      <c r="F29" s="24"/>
      <c r="G29" s="24"/>
      <c r="H29" s="24"/>
      <c r="I29" s="24"/>
      <c r="J29" s="24"/>
    </row>
    <row r="30" spans="1:18" x14ac:dyDescent="0.25">
      <c r="A30" s="24"/>
      <c r="B30" s="24"/>
      <c r="C30" s="24"/>
      <c r="D30" s="24"/>
      <c r="E30" s="24"/>
      <c r="F30" s="24"/>
      <c r="G30" s="24"/>
      <c r="H30" s="24"/>
      <c r="I30" s="24"/>
      <c r="J30" s="24"/>
    </row>
    <row r="31" spans="1:18" x14ac:dyDescent="0.25">
      <c r="A31" s="24"/>
      <c r="B31" s="24"/>
      <c r="C31" s="24"/>
      <c r="D31" s="24"/>
      <c r="E31" s="24"/>
      <c r="F31" s="24"/>
      <c r="G31" s="24"/>
      <c r="H31" s="24"/>
      <c r="I31" s="24"/>
      <c r="J31" s="24"/>
    </row>
    <row r="32" spans="1:18" x14ac:dyDescent="0.25">
      <c r="A32" s="24"/>
      <c r="B32" s="24"/>
      <c r="C32" s="24"/>
      <c r="D32" s="24"/>
      <c r="E32" s="24"/>
      <c r="F32" s="24"/>
      <c r="G32" s="24"/>
      <c r="H32" s="24"/>
      <c r="I32" s="24"/>
      <c r="J32" s="24"/>
    </row>
    <row r="33" spans="1:10" x14ac:dyDescent="0.25">
      <c r="A33" s="24"/>
      <c r="B33" s="24"/>
      <c r="C33" s="24"/>
      <c r="D33" s="24"/>
      <c r="E33" s="24"/>
      <c r="F33" s="24"/>
      <c r="G33" s="24"/>
      <c r="H33" s="24"/>
      <c r="I33" s="24"/>
      <c r="J33" s="24"/>
    </row>
    <row r="34" spans="1:10" x14ac:dyDescent="0.25">
      <c r="A34" s="24"/>
      <c r="B34" s="24"/>
      <c r="C34" s="24"/>
      <c r="D34" s="24"/>
      <c r="E34" s="24"/>
      <c r="F34" s="24"/>
      <c r="G34" s="24"/>
      <c r="H34" s="24"/>
      <c r="I34" s="24"/>
      <c r="J34" s="24"/>
    </row>
    <row r="35" spans="1:10" x14ac:dyDescent="0.25">
      <c r="A35" s="24"/>
      <c r="B35" s="24"/>
      <c r="C35" s="24"/>
      <c r="D35" s="24"/>
      <c r="E35" s="24"/>
      <c r="F35" s="24"/>
      <c r="G35" s="24"/>
      <c r="H35" s="24"/>
      <c r="I35" s="24"/>
      <c r="J35" s="24"/>
    </row>
    <row r="36" spans="1:10" x14ac:dyDescent="0.25">
      <c r="A36" s="24"/>
      <c r="B36" s="24"/>
      <c r="C36" s="24"/>
      <c r="D36" s="24"/>
      <c r="E36" s="24"/>
      <c r="F36" s="24"/>
      <c r="G36" s="24"/>
      <c r="H36" s="24"/>
      <c r="I36" s="24"/>
      <c r="J36" s="24"/>
    </row>
    <row r="37" spans="1:10" x14ac:dyDescent="0.25">
      <c r="A37" s="24"/>
      <c r="B37" s="24"/>
      <c r="C37" s="24"/>
      <c r="D37" s="24"/>
      <c r="E37" s="24"/>
      <c r="F37" s="24"/>
      <c r="G37" s="24"/>
      <c r="H37" s="24"/>
      <c r="I37" s="24"/>
      <c r="J37" s="24"/>
    </row>
    <row r="38" spans="1:10" x14ac:dyDescent="0.25">
      <c r="A38" s="24"/>
      <c r="B38" s="24"/>
      <c r="C38" s="24"/>
      <c r="D38" s="24"/>
      <c r="E38" s="24"/>
      <c r="F38" s="24"/>
      <c r="G38" s="24"/>
      <c r="H38" s="24"/>
      <c r="I38" s="24"/>
      <c r="J38" s="24"/>
    </row>
    <row r="39" spans="1:10" x14ac:dyDescent="0.25">
      <c r="A39" s="24"/>
      <c r="B39" s="24"/>
      <c r="C39" s="24"/>
      <c r="D39" s="24"/>
      <c r="E39" s="24"/>
      <c r="F39" s="24"/>
      <c r="G39" s="24"/>
      <c r="H39" s="24"/>
      <c r="I39" s="24"/>
      <c r="J39" s="24"/>
    </row>
    <row r="40" spans="1:10" x14ac:dyDescent="0.25">
      <c r="A40" s="24"/>
      <c r="B40" s="24"/>
      <c r="C40" s="24"/>
      <c r="D40" s="24"/>
      <c r="E40" s="24"/>
      <c r="F40" s="24"/>
      <c r="G40" s="24"/>
      <c r="H40" s="24"/>
      <c r="I40" s="24"/>
      <c r="J40" s="24"/>
    </row>
    <row r="41" spans="1:10" x14ac:dyDescent="0.25">
      <c r="A41" s="24"/>
      <c r="B41" s="24"/>
      <c r="C41" s="24"/>
      <c r="D41" s="24"/>
      <c r="E41" s="24"/>
      <c r="F41" s="24"/>
      <c r="G41" s="24"/>
      <c r="H41" s="24"/>
      <c r="I41" s="24"/>
      <c r="J41" s="24"/>
    </row>
    <row r="42" spans="1:10" x14ac:dyDescent="0.25">
      <c r="A42" s="24"/>
      <c r="B42" s="24"/>
      <c r="C42" s="24"/>
      <c r="D42" s="24"/>
      <c r="E42" s="24"/>
      <c r="F42" s="24"/>
      <c r="G42" s="24"/>
      <c r="H42" s="24"/>
      <c r="I42" s="24"/>
      <c r="J42" s="24"/>
    </row>
    <row r="43" spans="1:10" x14ac:dyDescent="0.25">
      <c r="A43" s="24"/>
      <c r="B43" s="24"/>
      <c r="C43" s="24"/>
      <c r="D43" s="24"/>
      <c r="E43" s="24"/>
      <c r="F43" s="24"/>
      <c r="G43" s="24"/>
      <c r="H43" s="24"/>
      <c r="I43" s="24"/>
      <c r="J43" s="24"/>
    </row>
    <row r="44" spans="1:10" x14ac:dyDescent="0.25">
      <c r="A44" s="24"/>
      <c r="B44" s="24"/>
      <c r="C44" s="24"/>
      <c r="D44" s="24"/>
      <c r="E44" s="24"/>
      <c r="F44" s="24"/>
      <c r="G44" s="24"/>
      <c r="H44" s="24"/>
      <c r="I44" s="24"/>
      <c r="J44" s="24"/>
    </row>
  </sheetData>
  <mergeCells count="21">
    <mergeCell ref="A2:J2"/>
    <mergeCell ref="K2:S2"/>
    <mergeCell ref="A3:A5"/>
    <mergeCell ref="B3:B5"/>
    <mergeCell ref="C3:C5"/>
    <mergeCell ref="D3:E4"/>
    <mergeCell ref="F3:G4"/>
    <mergeCell ref="H3:I4"/>
    <mergeCell ref="P3:P5"/>
    <mergeCell ref="R3:R5"/>
    <mergeCell ref="S3:S5"/>
    <mergeCell ref="O3:O5"/>
    <mergeCell ref="Q3:Q5"/>
    <mergeCell ref="A18:J18"/>
    <mergeCell ref="A19:E19"/>
    <mergeCell ref="L3:L5"/>
    <mergeCell ref="M3:M5"/>
    <mergeCell ref="N3:N5"/>
    <mergeCell ref="K3:K5"/>
    <mergeCell ref="J3:J5"/>
    <mergeCell ref="A17:J17"/>
  </mergeCells>
  <printOptions horizontalCentered="1"/>
  <pageMargins left="0" right="0" top="1" bottom="0.75" header="0.3" footer="0.3"/>
  <pageSetup paperSize="3" orientation="landscape" r:id="rId1"/>
  <headerFooter alignWithMargins="0">
    <oddHeader>&amp;C&amp;16
&amp;A</oddHeader>
    <oddFooter>&amp;C&amp;14ISSUED
JUNE 2009&amp;R&amp;12&amp;F&amp;A
Page 24</oddFooter>
  </headerFooter>
  <colBreaks count="1" manualBreakCount="1">
    <brk id="10"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13"/>
  <sheetViews>
    <sheetView showGridLines="0" zoomScale="83" zoomScaleNormal="83" zoomScalePageLayoutView="60" workbookViewId="0"/>
  </sheetViews>
  <sheetFormatPr defaultColWidth="9.109375" defaultRowHeight="13.2" x14ac:dyDescent="0.25"/>
  <cols>
    <col min="1" max="1" width="12.6640625" style="2" customWidth="1"/>
    <col min="2" max="2" width="13.44140625" style="2" bestFit="1" customWidth="1"/>
    <col min="3" max="3" width="12" style="2" customWidth="1"/>
    <col min="4" max="5" width="12.109375" style="2" customWidth="1"/>
    <col min="6" max="9" width="8.6640625" style="2" customWidth="1"/>
    <col min="10" max="10" width="15.109375" style="2" customWidth="1"/>
    <col min="11" max="12" width="8.6640625" style="2" customWidth="1"/>
    <col min="13" max="13" width="38.33203125" style="2" customWidth="1"/>
    <col min="14" max="14" width="21.5546875" style="2" bestFit="1" customWidth="1"/>
    <col min="15" max="15" width="20.6640625" style="2" customWidth="1"/>
    <col min="16" max="16" width="12.6640625" style="2" customWidth="1"/>
    <col min="17" max="17" width="16.44140625" style="2" customWidth="1"/>
    <col min="18" max="18" width="17" style="2" customWidth="1"/>
    <col min="19" max="21" width="20.6640625" style="2" customWidth="1"/>
    <col min="22" max="22" width="8.6640625" style="2" customWidth="1"/>
    <col min="23" max="16384" width="9.109375" style="2"/>
  </cols>
  <sheetData>
    <row r="1" spans="1:22" ht="45.75" customHeight="1" thickBot="1" x14ac:dyDescent="0.3">
      <c r="A1" s="215"/>
      <c r="B1" s="215"/>
      <c r="C1" s="215"/>
      <c r="D1" s="215"/>
      <c r="E1" s="215"/>
      <c r="F1" s="215"/>
      <c r="G1" s="215"/>
      <c r="H1" s="215"/>
      <c r="I1" s="215"/>
      <c r="J1" s="215"/>
      <c r="K1" s="215"/>
      <c r="L1" s="215"/>
      <c r="M1" s="215"/>
    </row>
    <row r="2" spans="1:22" s="3" customFormat="1" ht="24" customHeight="1" x14ac:dyDescent="0.25">
      <c r="A2" s="869" t="s">
        <v>2286</v>
      </c>
      <c r="B2" s="870"/>
      <c r="C2" s="870"/>
      <c r="D2" s="870"/>
      <c r="E2" s="870"/>
      <c r="F2" s="870"/>
      <c r="G2" s="870"/>
      <c r="H2" s="870"/>
      <c r="I2" s="870"/>
      <c r="J2" s="870"/>
      <c r="K2" s="925"/>
      <c r="L2" s="925"/>
      <c r="M2" s="871"/>
      <c r="N2" s="851" t="s">
        <v>909</v>
      </c>
      <c r="O2" s="851"/>
      <c r="P2" s="851"/>
      <c r="Q2" s="851"/>
      <c r="R2" s="851"/>
      <c r="S2" s="851"/>
      <c r="T2" s="851"/>
      <c r="U2" s="851"/>
      <c r="V2" s="852"/>
    </row>
    <row r="3" spans="1:22" s="3" customFormat="1" ht="31.5" customHeight="1" x14ac:dyDescent="0.25">
      <c r="A3" s="828" t="s">
        <v>911</v>
      </c>
      <c r="B3" s="826" t="s">
        <v>836</v>
      </c>
      <c r="C3" s="826" t="s">
        <v>925</v>
      </c>
      <c r="D3" s="846" t="s">
        <v>2266</v>
      </c>
      <c r="E3" s="875"/>
      <c r="F3" s="886" t="s">
        <v>2265</v>
      </c>
      <c r="G3" s="887"/>
      <c r="H3" s="886" t="s">
        <v>2259</v>
      </c>
      <c r="I3" s="887"/>
      <c r="J3" s="826" t="s">
        <v>1999</v>
      </c>
      <c r="K3" s="846" t="s">
        <v>2267</v>
      </c>
      <c r="L3" s="882"/>
      <c r="M3" s="944" t="s">
        <v>822</v>
      </c>
      <c r="N3" s="818" t="s">
        <v>906</v>
      </c>
      <c r="O3" s="815" t="s">
        <v>931</v>
      </c>
      <c r="P3" s="815" t="s">
        <v>932</v>
      </c>
      <c r="Q3" s="815" t="s">
        <v>2085</v>
      </c>
      <c r="R3" s="815" t="s">
        <v>2086</v>
      </c>
      <c r="S3" s="815" t="s">
        <v>933</v>
      </c>
      <c r="T3" s="815" t="s">
        <v>940</v>
      </c>
      <c r="U3" s="815" t="s">
        <v>941</v>
      </c>
      <c r="V3" s="812" t="s">
        <v>934</v>
      </c>
    </row>
    <row r="4" spans="1:22" s="4" customFormat="1" ht="32.1" customHeight="1" thickBot="1" x14ac:dyDescent="0.3">
      <c r="A4" s="883"/>
      <c r="B4" s="853"/>
      <c r="C4" s="853"/>
      <c r="D4" s="357" t="s">
        <v>1243</v>
      </c>
      <c r="E4" s="218" t="s">
        <v>1583</v>
      </c>
      <c r="F4" s="243" t="s">
        <v>1956</v>
      </c>
      <c r="G4" s="243" t="s">
        <v>980</v>
      </c>
      <c r="H4" s="243" t="s">
        <v>1956</v>
      </c>
      <c r="I4" s="243" t="s">
        <v>980</v>
      </c>
      <c r="J4" s="853"/>
      <c r="K4" s="412" t="s">
        <v>943</v>
      </c>
      <c r="L4" s="412" t="s">
        <v>944</v>
      </c>
      <c r="M4" s="945"/>
      <c r="N4" s="820"/>
      <c r="O4" s="817"/>
      <c r="P4" s="817"/>
      <c r="Q4" s="817"/>
      <c r="R4" s="817"/>
      <c r="S4" s="817"/>
      <c r="T4" s="817"/>
      <c r="U4" s="817"/>
      <c r="V4" s="814"/>
    </row>
    <row r="5" spans="1:22" s="12" customFormat="1" ht="32.1" customHeight="1" thickTop="1" x14ac:dyDescent="0.25">
      <c r="A5" s="535" t="s">
        <v>543</v>
      </c>
      <c r="B5" s="449" t="s">
        <v>48</v>
      </c>
      <c r="C5" s="449" t="s">
        <v>644</v>
      </c>
      <c r="D5" s="449"/>
      <c r="E5" s="260">
        <f>ROUND(D5*0.454,2-LEN(INT(D5*0.454)))</f>
        <v>0</v>
      </c>
      <c r="F5" s="449"/>
      <c r="G5" s="260">
        <f>ROUND(F5*6.9,2-LEN(INT(F5*6.9)))</f>
        <v>0</v>
      </c>
      <c r="H5" s="449"/>
      <c r="I5" s="260">
        <f>ROUND(H5*6.9,2-LEN(INT(H5*6.9)))</f>
        <v>0</v>
      </c>
      <c r="J5" s="449"/>
      <c r="K5" s="540"/>
      <c r="L5" s="406">
        <f>ROUND(K5*25,2-LEN(INT(K5*25)))</f>
        <v>0</v>
      </c>
      <c r="M5" s="539"/>
      <c r="N5" s="367"/>
      <c r="O5" s="89"/>
      <c r="P5" s="89"/>
      <c r="Q5" s="89"/>
      <c r="R5" s="89"/>
      <c r="S5" s="89"/>
      <c r="T5" s="89"/>
      <c r="U5" s="89"/>
      <c r="V5" s="90"/>
    </row>
    <row r="6" spans="1:22" s="12" customFormat="1" ht="32.1" customHeight="1" x14ac:dyDescent="0.25">
      <c r="A6" s="47"/>
      <c r="B6" s="182"/>
      <c r="C6" s="182"/>
      <c r="D6" s="182"/>
      <c r="E6" s="183">
        <f>ROUND(D6*0.454,2-LEN(INT(D6*0.454)))</f>
        <v>0</v>
      </c>
      <c r="F6" s="182"/>
      <c r="G6" s="183">
        <f>ROUND(F6*6.9,2-LEN(INT(F6*6.9)))</f>
        <v>0</v>
      </c>
      <c r="H6" s="182"/>
      <c r="I6" s="183">
        <f>ROUND(H6*6.9,2-LEN(INT(H6*6.9)))</f>
        <v>0</v>
      </c>
      <c r="J6" s="182"/>
      <c r="K6" s="541"/>
      <c r="L6" s="183">
        <f>ROUND(K6*25,2-LEN(INT(K6*25)))</f>
        <v>0</v>
      </c>
      <c r="M6" s="46"/>
      <c r="N6" s="364"/>
      <c r="O6" s="48"/>
      <c r="P6" s="48"/>
      <c r="Q6" s="48"/>
      <c r="R6" s="48"/>
      <c r="S6" s="48"/>
      <c r="T6" s="48"/>
      <c r="U6" s="48"/>
      <c r="V6" s="49"/>
    </row>
    <row r="7" spans="1:22" s="12" customFormat="1" ht="32.1" customHeight="1" x14ac:dyDescent="0.25">
      <c r="A7" s="47"/>
      <c r="B7" s="182"/>
      <c r="C7" s="182"/>
      <c r="D7" s="182"/>
      <c r="E7" s="183">
        <f>ROUND(D7*0.454,2-LEN(INT(D7*0.454)))</f>
        <v>0</v>
      </c>
      <c r="F7" s="182"/>
      <c r="G7" s="183">
        <f>ROUND(F7*6.9,2-LEN(INT(F7*6.9)))</f>
        <v>0</v>
      </c>
      <c r="H7" s="182"/>
      <c r="I7" s="183">
        <f>ROUND(H7*6.9,2-LEN(INT(H7*6.9)))</f>
        <v>0</v>
      </c>
      <c r="J7" s="182"/>
      <c r="K7" s="541"/>
      <c r="L7" s="183">
        <f>ROUND(K7*25,2-LEN(INT(K7*25)))</f>
        <v>0</v>
      </c>
      <c r="M7" s="46"/>
      <c r="N7" s="364"/>
      <c r="O7" s="48"/>
      <c r="P7" s="48"/>
      <c r="Q7" s="48"/>
      <c r="R7" s="48"/>
      <c r="S7" s="48"/>
      <c r="T7" s="48"/>
      <c r="U7" s="48"/>
      <c r="V7" s="49"/>
    </row>
    <row r="8" spans="1:22" s="12" customFormat="1" ht="32.1" customHeight="1" thickBot="1" x14ac:dyDescent="0.3">
      <c r="A8" s="29"/>
      <c r="B8" s="30"/>
      <c r="C8" s="30"/>
      <c r="D8" s="30"/>
      <c r="E8" s="34">
        <f>ROUND(D8*0.454,2-LEN(INT(D8*0.454)))</f>
        <v>0</v>
      </c>
      <c r="F8" s="30"/>
      <c r="G8" s="34">
        <f>ROUND(F8*6.9,2-LEN(INT(F8*6.9)))</f>
        <v>0</v>
      </c>
      <c r="H8" s="30"/>
      <c r="I8" s="34">
        <f>ROUND(H8*6.9,2-LEN(INT(H8*6.9)))</f>
        <v>0</v>
      </c>
      <c r="J8" s="30"/>
      <c r="K8" s="543"/>
      <c r="L8" s="34">
        <f>ROUND(K8*25,2-LEN(INT(K8*25)))</f>
        <v>0</v>
      </c>
      <c r="M8" s="31"/>
      <c r="N8" s="368"/>
      <c r="O8" s="44"/>
      <c r="P8" s="44"/>
      <c r="Q8" s="44"/>
      <c r="R8" s="44"/>
      <c r="S8" s="44"/>
      <c r="T8" s="44"/>
      <c r="U8" s="44"/>
      <c r="V8" s="45"/>
    </row>
    <row r="9" spans="1:22" ht="25.5" customHeight="1" x14ac:dyDescent="0.25">
      <c r="N9" s="12"/>
      <c r="O9" s="12"/>
      <c r="P9" s="12"/>
      <c r="Q9" s="12"/>
      <c r="R9" s="12"/>
      <c r="S9" s="12"/>
      <c r="T9" s="12"/>
      <c r="U9" s="12"/>
    </row>
    <row r="10" spans="1:22" ht="25.5" customHeight="1" x14ac:dyDescent="0.25">
      <c r="A10" s="374" t="s">
        <v>825</v>
      </c>
      <c r="B10" s="381"/>
      <c r="C10" s="381"/>
      <c r="D10" s="381"/>
      <c r="E10" s="381"/>
      <c r="F10" s="381"/>
      <c r="G10" s="381"/>
      <c r="H10" s="381"/>
      <c r="I10" s="24"/>
      <c r="J10" s="13"/>
      <c r="K10" s="13"/>
      <c r="L10" s="13"/>
      <c r="M10" s="13"/>
      <c r="N10" s="13"/>
      <c r="O10" s="13"/>
      <c r="P10" s="13"/>
      <c r="Q10" s="13"/>
    </row>
    <row r="11" spans="1:22" ht="25.5" customHeight="1" x14ac:dyDescent="0.25">
      <c r="A11" s="858" t="s">
        <v>755</v>
      </c>
      <c r="B11" s="858"/>
      <c r="C11" s="858"/>
      <c r="D11" s="858"/>
      <c r="E11" s="858"/>
      <c r="F11" s="858"/>
      <c r="G11" s="858"/>
      <c r="H11" s="858"/>
      <c r="I11" s="24"/>
    </row>
    <row r="12" spans="1:22" s="1" customFormat="1" ht="15.9" customHeight="1" x14ac:dyDescent="0.3">
      <c r="A12" s="910"/>
      <c r="B12" s="910"/>
      <c r="C12" s="910"/>
      <c r="D12" s="11"/>
      <c r="E12" s="11"/>
      <c r="F12" s="11"/>
      <c r="G12" s="11"/>
      <c r="H12" s="11"/>
      <c r="I12" s="11"/>
      <c r="J12" s="11"/>
      <c r="K12" s="11"/>
      <c r="L12" s="11"/>
      <c r="M12" s="11"/>
      <c r="N12" s="16"/>
      <c r="O12" s="16"/>
      <c r="P12" s="16"/>
      <c r="Q12" s="16"/>
      <c r="R12" s="16"/>
      <c r="S12" s="16"/>
      <c r="T12" s="16"/>
      <c r="U12" s="16"/>
    </row>
    <row r="13" spans="1:22" ht="15.75" customHeight="1" x14ac:dyDescent="0.3">
      <c r="A13" s="919" t="s">
        <v>2300</v>
      </c>
      <c r="B13" s="919"/>
      <c r="C13" s="919"/>
      <c r="D13" s="919"/>
      <c r="E13" s="919"/>
      <c r="N13" s="1"/>
      <c r="O13" s="1"/>
      <c r="P13" s="1"/>
      <c r="Q13" s="1"/>
      <c r="R13" s="1"/>
      <c r="S13" s="1"/>
      <c r="T13" s="1"/>
      <c r="U13" s="1"/>
    </row>
  </sheetData>
  <mergeCells count="23">
    <mergeCell ref="A2:M2"/>
    <mergeCell ref="N2:V2"/>
    <mergeCell ref="A3:A4"/>
    <mergeCell ref="B3:B4"/>
    <mergeCell ref="C3:C4"/>
    <mergeCell ref="D3:E3"/>
    <mergeCell ref="F3:G3"/>
    <mergeCell ref="H3:I3"/>
    <mergeCell ref="J3:J4"/>
    <mergeCell ref="K3:L3"/>
    <mergeCell ref="P3:P4"/>
    <mergeCell ref="Q3:Q4"/>
    <mergeCell ref="R3:R4"/>
    <mergeCell ref="A13:E13"/>
    <mergeCell ref="S3:S4"/>
    <mergeCell ref="T3:T4"/>
    <mergeCell ref="U3:U4"/>
    <mergeCell ref="V3:V4"/>
    <mergeCell ref="A11:H11"/>
    <mergeCell ref="A12:C12"/>
    <mergeCell ref="M3:M4"/>
    <mergeCell ref="N3:N4"/>
    <mergeCell ref="O3:O4"/>
  </mergeCells>
  <printOptions horizontalCentered="1"/>
  <pageMargins left="0.25" right="0.25" top="1" bottom="0.75" header="0.3" footer="0.3"/>
  <pageSetup paperSize="3" orientation="landscape" r:id="rId1"/>
  <headerFooter alignWithMargins="0">
    <oddHeader>&amp;C
&amp;A</oddHeader>
    <oddFooter>&amp;L&amp;D     &amp;T&amp;CISSUED
JUNE 2009&amp;R&amp;F &amp;A
Page 25</oddFooter>
  </headerFooter>
  <colBreaks count="1" manualBreakCount="1">
    <brk id="13"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V19"/>
  <sheetViews>
    <sheetView showGridLines="0" zoomScale="82" zoomScaleNormal="82" zoomScalePageLayoutView="60" workbookViewId="0"/>
  </sheetViews>
  <sheetFormatPr defaultColWidth="9.109375" defaultRowHeight="13.2" x14ac:dyDescent="0.25"/>
  <cols>
    <col min="1" max="1" width="12.6640625" style="2" customWidth="1"/>
    <col min="2" max="2" width="14.6640625" style="2" customWidth="1"/>
    <col min="3" max="3" width="12.109375" style="2" customWidth="1"/>
    <col min="4" max="4" width="14.6640625" style="2" customWidth="1"/>
    <col min="5" max="8" width="9.88671875" style="2" customWidth="1"/>
    <col min="9" max="12" width="8.5546875" style="2" customWidth="1"/>
    <col min="13" max="13" width="40" style="2" customWidth="1"/>
    <col min="14" max="14" width="21.5546875" style="2" bestFit="1" customWidth="1"/>
    <col min="15" max="15" width="20.6640625" style="2" customWidth="1"/>
    <col min="16" max="16" width="12.6640625" style="2" customWidth="1"/>
    <col min="17" max="17" width="16.44140625" style="2" customWidth="1"/>
    <col min="18" max="18" width="17" style="2" customWidth="1"/>
    <col min="19" max="21" width="20.6640625" style="2" customWidth="1"/>
    <col min="22" max="22" width="8.6640625" style="2" customWidth="1"/>
    <col min="23" max="16384" width="9.109375" style="2"/>
  </cols>
  <sheetData>
    <row r="1" spans="1:22" ht="45.75" customHeight="1" thickBot="1" x14ac:dyDescent="0.3">
      <c r="A1" s="215"/>
      <c r="B1" s="215"/>
      <c r="C1" s="215"/>
      <c r="D1" s="215"/>
      <c r="E1" s="215"/>
      <c r="F1" s="215"/>
      <c r="G1" s="215"/>
      <c r="H1" s="215"/>
      <c r="I1" s="215"/>
      <c r="J1" s="215"/>
      <c r="K1" s="215"/>
      <c r="L1" s="215"/>
      <c r="M1" s="24"/>
    </row>
    <row r="2" spans="1:22" s="3" customFormat="1" ht="24" customHeight="1" x14ac:dyDescent="0.25">
      <c r="A2" s="935" t="s">
        <v>2287</v>
      </c>
      <c r="B2" s="936"/>
      <c r="C2" s="936"/>
      <c r="D2" s="936"/>
      <c r="E2" s="936"/>
      <c r="F2" s="936"/>
      <c r="G2" s="936"/>
      <c r="H2" s="936"/>
      <c r="I2" s="936"/>
      <c r="J2" s="936"/>
      <c r="K2" s="936"/>
      <c r="L2" s="936"/>
      <c r="M2" s="937"/>
      <c r="N2" s="851" t="s">
        <v>909</v>
      </c>
      <c r="O2" s="851"/>
      <c r="P2" s="851"/>
      <c r="Q2" s="851"/>
      <c r="R2" s="851"/>
      <c r="S2" s="851"/>
      <c r="T2" s="851"/>
      <c r="U2" s="851"/>
      <c r="V2" s="852"/>
    </row>
    <row r="3" spans="1:22" s="3" customFormat="1" ht="24" customHeight="1" x14ac:dyDescent="0.25">
      <c r="A3" s="884" t="s">
        <v>911</v>
      </c>
      <c r="B3" s="890" t="s">
        <v>836</v>
      </c>
      <c r="C3" s="890" t="s">
        <v>925</v>
      </c>
      <c r="D3" s="927" t="s">
        <v>2307</v>
      </c>
      <c r="E3" s="940" t="s">
        <v>2262</v>
      </c>
      <c r="F3" s="941"/>
      <c r="G3" s="940" t="s">
        <v>2263</v>
      </c>
      <c r="H3" s="941"/>
      <c r="I3" s="888" t="s">
        <v>2264</v>
      </c>
      <c r="J3" s="942"/>
      <c r="K3" s="942"/>
      <c r="L3" s="942"/>
      <c r="M3" s="943" t="s">
        <v>822</v>
      </c>
      <c r="N3" s="407"/>
      <c r="O3" s="407"/>
      <c r="P3" s="407"/>
      <c r="Q3" s="407"/>
      <c r="R3" s="407"/>
      <c r="S3" s="407"/>
      <c r="T3" s="407"/>
      <c r="U3" s="407"/>
      <c r="V3" s="408"/>
    </row>
    <row r="4" spans="1:22" s="3" customFormat="1" ht="32.1" customHeight="1" x14ac:dyDescent="0.25">
      <c r="A4" s="884"/>
      <c r="B4" s="890"/>
      <c r="C4" s="890"/>
      <c r="D4" s="938"/>
      <c r="E4" s="888"/>
      <c r="F4" s="889"/>
      <c r="G4" s="888"/>
      <c r="H4" s="889"/>
      <c r="I4" s="846" t="s">
        <v>943</v>
      </c>
      <c r="J4" s="882"/>
      <c r="K4" s="846" t="s">
        <v>1998</v>
      </c>
      <c r="L4" s="882"/>
      <c r="M4" s="943"/>
      <c r="N4" s="855" t="s">
        <v>906</v>
      </c>
      <c r="O4" s="815" t="s">
        <v>931</v>
      </c>
      <c r="P4" s="815" t="s">
        <v>932</v>
      </c>
      <c r="Q4" s="815" t="s">
        <v>2085</v>
      </c>
      <c r="R4" s="815" t="s">
        <v>2086</v>
      </c>
      <c r="S4" s="815" t="s">
        <v>933</v>
      </c>
      <c r="T4" s="815" t="s">
        <v>940</v>
      </c>
      <c r="U4" s="815" t="s">
        <v>941</v>
      </c>
      <c r="V4" s="812" t="s">
        <v>934</v>
      </c>
    </row>
    <row r="5" spans="1:22" s="4" customFormat="1" ht="32.1" customHeight="1" thickBot="1" x14ac:dyDescent="0.3">
      <c r="A5" s="885"/>
      <c r="B5" s="891"/>
      <c r="C5" s="891"/>
      <c r="D5" s="939"/>
      <c r="E5" s="357" t="s">
        <v>1243</v>
      </c>
      <c r="F5" s="218" t="s">
        <v>1583</v>
      </c>
      <c r="G5" s="357" t="s">
        <v>1243</v>
      </c>
      <c r="H5" s="218" t="s">
        <v>1583</v>
      </c>
      <c r="I5" s="218" t="s">
        <v>978</v>
      </c>
      <c r="J5" s="243" t="s">
        <v>980</v>
      </c>
      <c r="K5" s="409" t="s">
        <v>978</v>
      </c>
      <c r="L5" s="409" t="s">
        <v>980</v>
      </c>
      <c r="M5" s="931"/>
      <c r="N5" s="857"/>
      <c r="O5" s="817"/>
      <c r="P5" s="817"/>
      <c r="Q5" s="817"/>
      <c r="R5" s="817"/>
      <c r="S5" s="817"/>
      <c r="T5" s="817"/>
      <c r="U5" s="817"/>
      <c r="V5" s="814"/>
    </row>
    <row r="6" spans="1:22" s="12" customFormat="1" ht="32.1" customHeight="1" thickTop="1" x14ac:dyDescent="0.25">
      <c r="A6" s="535" t="s">
        <v>542</v>
      </c>
      <c r="B6" s="538" t="s">
        <v>48</v>
      </c>
      <c r="C6" s="538"/>
      <c r="D6" s="731"/>
      <c r="E6" s="449"/>
      <c r="F6" s="260">
        <f>ROUND(E6*0.454,2-LEN(INT(E6*0.454)))</f>
        <v>0</v>
      </c>
      <c r="G6" s="449"/>
      <c r="H6" s="260">
        <f>ROUND(G6*0.454,2-LEN(INT(G6*0.454)))</f>
        <v>0</v>
      </c>
      <c r="I6" s="449"/>
      <c r="J6" s="260">
        <f>ROUND(I6*6.9,2-LEN(INT(I6*6.9)))</f>
        <v>0</v>
      </c>
      <c r="K6" s="540"/>
      <c r="L6" s="260">
        <f>ROUND(K6*6.9,2-LEN(INT(K6*6.9)))</f>
        <v>0</v>
      </c>
      <c r="M6" s="410"/>
      <c r="N6" s="367"/>
      <c r="O6" s="89"/>
      <c r="P6" s="89"/>
      <c r="Q6" s="89"/>
      <c r="R6" s="89"/>
      <c r="S6" s="89"/>
      <c r="T6" s="89"/>
      <c r="U6" s="89"/>
      <c r="V6" s="90"/>
    </row>
    <row r="7" spans="1:22" s="12" customFormat="1" ht="32.1" customHeight="1" x14ac:dyDescent="0.25">
      <c r="A7" s="513"/>
      <c r="B7" s="533"/>
      <c r="C7" s="533"/>
      <c r="D7" s="728"/>
      <c r="E7" s="514"/>
      <c r="F7" s="260">
        <f>ROUND(E7*0.454,2-LEN(INT(E7*0.454)))</f>
        <v>0</v>
      </c>
      <c r="G7" s="514"/>
      <c r="H7" s="260">
        <f>ROUND(G7*0.454,2-LEN(INT(G7*0.454)))</f>
        <v>0</v>
      </c>
      <c r="I7" s="514"/>
      <c r="J7" s="260">
        <f>ROUND(I7*6.9,2-LEN(INT(I7*6.9)))</f>
        <v>0</v>
      </c>
      <c r="K7" s="542"/>
      <c r="L7" s="260">
        <f>ROUND(K7*6.9,2-LEN(INT(K7*6.9)))</f>
        <v>0</v>
      </c>
      <c r="M7" s="403"/>
      <c r="N7" s="433"/>
      <c r="O7" s="434"/>
      <c r="P7" s="434"/>
      <c r="Q7" s="434"/>
      <c r="R7" s="434"/>
      <c r="S7" s="434"/>
      <c r="T7" s="434"/>
      <c r="U7" s="434"/>
      <c r="V7" s="435"/>
    </row>
    <row r="8" spans="1:22" s="12" customFormat="1" ht="32.1" customHeight="1" thickBot="1" x14ac:dyDescent="0.3">
      <c r="A8" s="29"/>
      <c r="B8" s="442"/>
      <c r="C8" s="442"/>
      <c r="D8" s="108"/>
      <c r="E8" s="30"/>
      <c r="F8" s="34">
        <f>ROUND(E8*0.454,2-LEN(INT(E8*0.454)))</f>
        <v>0</v>
      </c>
      <c r="G8" s="30"/>
      <c r="H8" s="34">
        <f>ROUND(G8*0.454,2-LEN(INT(G8*0.454)))</f>
        <v>0</v>
      </c>
      <c r="I8" s="30"/>
      <c r="J8" s="34">
        <f>ROUND(I8*6.9,2-LEN(INT(I8*6.9)))</f>
        <v>0</v>
      </c>
      <c r="K8" s="543"/>
      <c r="L8" s="34">
        <f>ROUND(K8*6.9,2-LEN(INT(K8*6.9)))</f>
        <v>0</v>
      </c>
      <c r="M8" s="404"/>
      <c r="N8" s="368"/>
      <c r="O8" s="44"/>
      <c r="P8" s="44"/>
      <c r="Q8" s="44"/>
      <c r="R8" s="44"/>
      <c r="S8" s="44"/>
      <c r="T8" s="44"/>
      <c r="U8" s="44"/>
      <c r="V8" s="45"/>
    </row>
    <row r="9" spans="1:22" ht="27.75" customHeight="1" x14ac:dyDescent="0.25"/>
    <row r="10" spans="1:22" s="1" customFormat="1" ht="27" customHeight="1" x14ac:dyDescent="0.3">
      <c r="A10" s="382" t="s">
        <v>922</v>
      </c>
      <c r="B10" s="386"/>
      <c r="C10" s="386"/>
      <c r="D10" s="382"/>
      <c r="E10" s="382"/>
      <c r="F10" s="386"/>
      <c r="G10" s="386"/>
      <c r="H10" s="386"/>
      <c r="I10" s="386"/>
      <c r="J10" s="386"/>
      <c r="K10" s="386"/>
      <c r="L10" s="386"/>
      <c r="M10" s="386"/>
    </row>
    <row r="11" spans="1:22" s="16" customFormat="1" ht="27" customHeight="1" x14ac:dyDescent="0.3">
      <c r="A11" s="835" t="s">
        <v>2261</v>
      </c>
      <c r="B11" s="835"/>
      <c r="C11" s="835"/>
      <c r="D11" s="835"/>
      <c r="E11" s="835"/>
      <c r="F11" s="835"/>
      <c r="G11" s="835"/>
      <c r="H11" s="835"/>
      <c r="I11" s="835"/>
      <c r="J11" s="835"/>
      <c r="K11" s="835"/>
      <c r="L11" s="835"/>
      <c r="M11" s="414"/>
    </row>
    <row r="12" spans="1:22" s="1" customFormat="1" ht="27" customHeight="1" x14ac:dyDescent="0.3">
      <c r="A12" s="835" t="s">
        <v>188</v>
      </c>
      <c r="B12" s="835"/>
      <c r="C12" s="835"/>
      <c r="D12" s="835"/>
      <c r="E12" s="835"/>
      <c r="F12" s="835"/>
      <c r="G12" s="835"/>
      <c r="H12" s="835"/>
      <c r="I12" s="835"/>
      <c r="J12" s="835"/>
      <c r="K12" s="835"/>
      <c r="L12" s="835"/>
      <c r="M12" s="414"/>
    </row>
    <row r="13" spans="1:22" ht="27" customHeight="1" x14ac:dyDescent="0.25">
      <c r="A13" s="834" t="s">
        <v>771</v>
      </c>
      <c r="B13" s="834"/>
      <c r="C13" s="834"/>
      <c r="D13" s="834"/>
      <c r="E13" s="834"/>
      <c r="F13" s="834"/>
      <c r="G13" s="834"/>
      <c r="H13" s="834"/>
      <c r="I13" s="835"/>
      <c r="J13" s="835"/>
      <c r="K13" s="835"/>
      <c r="L13" s="835"/>
      <c r="M13" s="835"/>
    </row>
    <row r="14" spans="1:22" ht="27.75" customHeight="1" x14ac:dyDescent="0.25">
      <c r="A14" s="919" t="s">
        <v>2300</v>
      </c>
      <c r="B14" s="919"/>
      <c r="C14" s="919"/>
      <c r="D14" s="919"/>
      <c r="E14" s="919"/>
    </row>
    <row r="15" spans="1:22" ht="27.75" customHeight="1" x14ac:dyDescent="0.25"/>
    <row r="16" spans="1:22" ht="27.75" customHeight="1" x14ac:dyDescent="0.25"/>
    <row r="17" ht="27.75" customHeight="1" x14ac:dyDescent="0.25"/>
    <row r="18" ht="27.75" customHeight="1" x14ac:dyDescent="0.25"/>
    <row r="19" ht="27.75" customHeight="1" x14ac:dyDescent="0.25"/>
  </sheetData>
  <mergeCells count="25">
    <mergeCell ref="A2:M2"/>
    <mergeCell ref="N2:V2"/>
    <mergeCell ref="A3:A5"/>
    <mergeCell ref="B3:B5"/>
    <mergeCell ref="C3:C5"/>
    <mergeCell ref="D3:D5"/>
    <mergeCell ref="E3:F4"/>
    <mergeCell ref="G3:H4"/>
    <mergeCell ref="I3:L3"/>
    <mergeCell ref="M3:M5"/>
    <mergeCell ref="T4:T5"/>
    <mergeCell ref="U4:U5"/>
    <mergeCell ref="V4:V5"/>
    <mergeCell ref="P4:P5"/>
    <mergeCell ref="Q4:Q5"/>
    <mergeCell ref="A12:L12"/>
    <mergeCell ref="A13:M13"/>
    <mergeCell ref="A14:E14"/>
    <mergeCell ref="R4:R5"/>
    <mergeCell ref="S4:S5"/>
    <mergeCell ref="A11:L11"/>
    <mergeCell ref="I4:J4"/>
    <mergeCell ref="K4:L4"/>
    <mergeCell ref="N4:N5"/>
    <mergeCell ref="O4:O5"/>
  </mergeCells>
  <printOptions horizontalCentered="1"/>
  <pageMargins left="0.25" right="0.25" top="1" bottom="0.75" header="0.3" footer="0.3"/>
  <pageSetup paperSize="3" fitToWidth="2" orientation="landscape" r:id="rId1"/>
  <headerFooter alignWithMargins="0">
    <oddHeader>&amp;C
&amp;A</oddHeader>
    <oddFooter>&amp;L&amp;D     &amp;T&amp;CISSUED
JUNE 2009&amp;R&amp;F &amp;A
Page 26</oddFooter>
  </headerFooter>
  <colBreaks count="1" manualBreakCount="1">
    <brk id="13"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N48"/>
  <sheetViews>
    <sheetView showGridLines="0" zoomScale="82" zoomScaleNormal="82" zoomScalePageLayoutView="60" workbookViewId="0"/>
  </sheetViews>
  <sheetFormatPr defaultColWidth="0" defaultRowHeight="13.2" x14ac:dyDescent="0.25"/>
  <cols>
    <col min="1" max="1" width="9" style="2" customWidth="1"/>
    <col min="2" max="2" width="13.109375" style="2" customWidth="1"/>
    <col min="3" max="3" width="12.109375" style="2" customWidth="1"/>
    <col min="4" max="4" width="16.88671875" style="2" customWidth="1"/>
    <col min="5" max="5" width="9" style="2" customWidth="1"/>
    <col min="6" max="6" width="12.109375" style="2" customWidth="1"/>
    <col min="7" max="10" width="8" style="2" customWidth="1"/>
    <col min="11" max="12" width="9.88671875" style="2" customWidth="1"/>
    <col min="13" max="18" width="8.109375" style="2" customWidth="1"/>
    <col min="19" max="23" width="9.88671875" style="2" customWidth="1"/>
    <col min="24" max="25" width="13" style="2" customWidth="1"/>
    <col min="26" max="26" width="9.6640625" style="2" customWidth="1"/>
    <col min="27" max="28" width="9.88671875" style="2" customWidth="1"/>
    <col min="29" max="29" width="39" style="2" customWidth="1"/>
    <col min="30" max="30" width="21.5546875" style="2" bestFit="1" customWidth="1"/>
    <col min="31" max="31" width="20.6640625" style="2" customWidth="1"/>
    <col min="32" max="32" width="12.6640625" style="2" customWidth="1"/>
    <col min="33" max="33" width="16.44140625" style="2" customWidth="1"/>
    <col min="34" max="34" width="17" style="2" customWidth="1"/>
    <col min="35" max="37" width="20.6640625" style="2" customWidth="1"/>
    <col min="38" max="38" width="8.6640625" style="2" customWidth="1"/>
    <col min="39" max="16384" width="0" style="2" hidden="1"/>
  </cols>
  <sheetData>
    <row r="1" spans="1:38" ht="44.25" customHeight="1" thickBot="1" x14ac:dyDescent="0.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38" s="3" customFormat="1" ht="24" customHeight="1" x14ac:dyDescent="0.25">
      <c r="A2" s="823" t="s">
        <v>1040</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5"/>
      <c r="AD2" s="987" t="s">
        <v>909</v>
      </c>
      <c r="AE2" s="988"/>
      <c r="AF2" s="988"/>
      <c r="AG2" s="988"/>
      <c r="AH2" s="988"/>
      <c r="AI2" s="988"/>
      <c r="AJ2" s="988"/>
      <c r="AK2" s="988"/>
      <c r="AL2" s="906"/>
    </row>
    <row r="3" spans="1:38" s="4" customFormat="1" ht="25.5" customHeight="1" x14ac:dyDescent="0.25">
      <c r="A3" s="828" t="s">
        <v>911</v>
      </c>
      <c r="B3" s="826" t="s">
        <v>836</v>
      </c>
      <c r="C3" s="826" t="s">
        <v>929</v>
      </c>
      <c r="D3" s="826" t="s">
        <v>925</v>
      </c>
      <c r="E3" s="826" t="s">
        <v>842</v>
      </c>
      <c r="F3" s="826" t="s">
        <v>1215</v>
      </c>
      <c r="G3" s="826" t="s">
        <v>1037</v>
      </c>
      <c r="H3" s="826"/>
      <c r="I3" s="826"/>
      <c r="J3" s="826"/>
      <c r="K3" s="826" t="s">
        <v>1244</v>
      </c>
      <c r="L3" s="826"/>
      <c r="M3" s="826" t="s">
        <v>2094</v>
      </c>
      <c r="N3" s="826"/>
      <c r="O3" s="826" t="s">
        <v>987</v>
      </c>
      <c r="P3" s="826"/>
      <c r="Q3" s="826"/>
      <c r="R3" s="826"/>
      <c r="S3" s="826" t="s">
        <v>986</v>
      </c>
      <c r="T3" s="826"/>
      <c r="U3" s="826"/>
      <c r="V3" s="826"/>
      <c r="W3" s="826"/>
      <c r="X3" s="826" t="s">
        <v>985</v>
      </c>
      <c r="Y3" s="826"/>
      <c r="Z3" s="826"/>
      <c r="AA3" s="826"/>
      <c r="AB3" s="826"/>
      <c r="AC3" s="832" t="s">
        <v>822</v>
      </c>
      <c r="AD3" s="818" t="s">
        <v>906</v>
      </c>
      <c r="AE3" s="815" t="s">
        <v>931</v>
      </c>
      <c r="AF3" s="815" t="s">
        <v>932</v>
      </c>
      <c r="AG3" s="815" t="s">
        <v>2085</v>
      </c>
      <c r="AH3" s="815" t="s">
        <v>2086</v>
      </c>
      <c r="AI3" s="815" t="s">
        <v>933</v>
      </c>
      <c r="AJ3" s="815" t="s">
        <v>940</v>
      </c>
      <c r="AK3" s="815" t="s">
        <v>941</v>
      </c>
      <c r="AL3" s="812" t="s">
        <v>934</v>
      </c>
    </row>
    <row r="4" spans="1:38" s="4" customFormat="1" ht="32.25" customHeight="1" x14ac:dyDescent="0.25">
      <c r="A4" s="828"/>
      <c r="B4" s="826"/>
      <c r="C4" s="826"/>
      <c r="D4" s="826"/>
      <c r="E4" s="826"/>
      <c r="F4" s="826"/>
      <c r="G4" s="826" t="s">
        <v>989</v>
      </c>
      <c r="H4" s="826"/>
      <c r="I4" s="826" t="s">
        <v>1003</v>
      </c>
      <c r="J4" s="826"/>
      <c r="K4" s="826"/>
      <c r="L4" s="826"/>
      <c r="M4" s="826"/>
      <c r="N4" s="826"/>
      <c r="O4" s="826" t="s">
        <v>866</v>
      </c>
      <c r="P4" s="826"/>
      <c r="Q4" s="826" t="s">
        <v>988</v>
      </c>
      <c r="R4" s="826"/>
      <c r="S4" s="826"/>
      <c r="T4" s="826"/>
      <c r="U4" s="826"/>
      <c r="V4" s="826"/>
      <c r="W4" s="826"/>
      <c r="X4" s="826" t="s">
        <v>544</v>
      </c>
      <c r="Y4" s="826" t="s">
        <v>213</v>
      </c>
      <c r="Z4" s="985" t="s">
        <v>2308</v>
      </c>
      <c r="AA4" s="826" t="s">
        <v>190</v>
      </c>
      <c r="AB4" s="826"/>
      <c r="AC4" s="832"/>
      <c r="AD4" s="819"/>
      <c r="AE4" s="816"/>
      <c r="AF4" s="816"/>
      <c r="AG4" s="816"/>
      <c r="AH4" s="816"/>
      <c r="AI4" s="816"/>
      <c r="AJ4" s="816"/>
      <c r="AK4" s="816"/>
      <c r="AL4" s="813"/>
    </row>
    <row r="5" spans="1:38" s="4" customFormat="1" ht="25.5" customHeight="1" thickBot="1" x14ac:dyDescent="0.3">
      <c r="A5" s="829"/>
      <c r="B5" s="827"/>
      <c r="C5" s="827"/>
      <c r="D5" s="827"/>
      <c r="E5" s="827"/>
      <c r="F5" s="827"/>
      <c r="G5" s="243" t="s">
        <v>947</v>
      </c>
      <c r="H5" s="243" t="s">
        <v>949</v>
      </c>
      <c r="I5" s="243" t="s">
        <v>971</v>
      </c>
      <c r="J5" s="243" t="s">
        <v>953</v>
      </c>
      <c r="K5" s="243" t="s">
        <v>1243</v>
      </c>
      <c r="L5" s="243" t="s">
        <v>1584</v>
      </c>
      <c r="M5" s="243" t="s">
        <v>978</v>
      </c>
      <c r="N5" s="243" t="s">
        <v>980</v>
      </c>
      <c r="O5" s="243" t="s">
        <v>978</v>
      </c>
      <c r="P5" s="243" t="s">
        <v>980</v>
      </c>
      <c r="Q5" s="243" t="s">
        <v>978</v>
      </c>
      <c r="R5" s="243" t="s">
        <v>980</v>
      </c>
      <c r="S5" s="729" t="s">
        <v>2309</v>
      </c>
      <c r="T5" s="729" t="s">
        <v>2310</v>
      </c>
      <c r="U5" s="729" t="s">
        <v>2311</v>
      </c>
      <c r="V5" s="243" t="s">
        <v>1243</v>
      </c>
      <c r="W5" s="243" t="s">
        <v>1583</v>
      </c>
      <c r="X5" s="827"/>
      <c r="Y5" s="827"/>
      <c r="Z5" s="986"/>
      <c r="AA5" s="243" t="s">
        <v>1243</v>
      </c>
      <c r="AB5" s="243" t="s">
        <v>1583</v>
      </c>
      <c r="AC5" s="833"/>
      <c r="AD5" s="820"/>
      <c r="AE5" s="817"/>
      <c r="AF5" s="817"/>
      <c r="AG5" s="817"/>
      <c r="AH5" s="817"/>
      <c r="AI5" s="817"/>
      <c r="AJ5" s="817"/>
      <c r="AK5" s="817"/>
      <c r="AL5" s="814"/>
    </row>
    <row r="6" spans="1:38" s="32" customFormat="1" ht="31.5" customHeight="1" thickTop="1" x14ac:dyDescent="0.25">
      <c r="A6" s="245" t="s">
        <v>86</v>
      </c>
      <c r="B6" s="246" t="s">
        <v>1101</v>
      </c>
      <c r="C6" s="246" t="s">
        <v>1105</v>
      </c>
      <c r="D6" s="258" t="s">
        <v>1106</v>
      </c>
      <c r="E6" s="246" t="s">
        <v>1107</v>
      </c>
      <c r="F6" s="246" t="s">
        <v>1216</v>
      </c>
      <c r="G6" s="259">
        <v>10</v>
      </c>
      <c r="H6" s="279">
        <f>ROUND(G6*0.06309,2-LEN(INT(G6*0.06309)))</f>
        <v>0.6</v>
      </c>
      <c r="I6" s="259">
        <v>50</v>
      </c>
      <c r="J6" s="274">
        <f>IF(ISNUMBER(I6)=TRUE,ROUND((5/9)*(I6-32),1),"")</f>
        <v>10</v>
      </c>
      <c r="K6" s="259">
        <v>5000</v>
      </c>
      <c r="L6" s="260">
        <f>ROUND(K6*0.454,2-LEN(INT(K6*0.454)))</f>
        <v>2300</v>
      </c>
      <c r="M6" s="259">
        <v>15</v>
      </c>
      <c r="N6" s="260">
        <f>ROUND(M6*6.9,2-LEN(INT(M6*6.9)))</f>
        <v>100</v>
      </c>
      <c r="O6" s="259">
        <v>60</v>
      </c>
      <c r="P6" s="260">
        <f>ROUND(O6*6.9,2-LEN(INT(O6*6.9)))</f>
        <v>410</v>
      </c>
      <c r="Q6" s="259">
        <v>45</v>
      </c>
      <c r="R6" s="260">
        <f>ROUND(Q6*6.9,2-LEN(INT(Q6*6.9)))</f>
        <v>310</v>
      </c>
      <c r="S6" s="292"/>
      <c r="T6" s="292"/>
      <c r="U6" s="292"/>
      <c r="V6" s="259">
        <v>5300</v>
      </c>
      <c r="W6" s="260">
        <f>ROUND(S6*0.454,2-LEN(INT(S6*0.454)))</f>
        <v>0</v>
      </c>
      <c r="X6" s="246" t="s">
        <v>1237</v>
      </c>
      <c r="Y6" s="259">
        <v>3</v>
      </c>
      <c r="Z6" s="735"/>
      <c r="AA6" s="259">
        <v>4000</v>
      </c>
      <c r="AB6" s="260">
        <f>ROUND(AA6*0.454,2-LEN(INT(AA6*0.454)))</f>
        <v>1800</v>
      </c>
      <c r="AC6" s="247" t="s">
        <v>850</v>
      </c>
      <c r="AD6" s="367"/>
      <c r="AE6" s="89"/>
      <c r="AF6" s="89"/>
      <c r="AG6" s="89"/>
      <c r="AH6" s="89"/>
      <c r="AI6" s="89"/>
      <c r="AJ6" s="89"/>
      <c r="AK6" s="89"/>
      <c r="AL6" s="90"/>
    </row>
    <row r="7" spans="1:38" s="32" customFormat="1" ht="31.5" customHeight="1" x14ac:dyDescent="0.25">
      <c r="A7" s="47"/>
      <c r="B7" s="182"/>
      <c r="C7" s="182"/>
      <c r="D7" s="182"/>
      <c r="E7" s="182"/>
      <c r="F7" s="182"/>
      <c r="G7" s="165"/>
      <c r="H7" s="279">
        <f t="shared" ref="H7:H15" si="0">ROUND(G7*0.06309,2-LEN(INT(G7*0.06309)))</f>
        <v>0</v>
      </c>
      <c r="I7" s="165"/>
      <c r="J7" s="274" t="str">
        <f t="shared" ref="J7:J15" si="1">IF(ISNUMBER(I7)=TRUE,ROUND((5/9)*(I7-32),1),"")</f>
        <v/>
      </c>
      <c r="K7" s="165"/>
      <c r="L7" s="260">
        <f t="shared" ref="L7:L15" si="2">ROUND(K7*0.454,2-LEN(INT(K7*0.454)))</f>
        <v>0</v>
      </c>
      <c r="M7" s="165"/>
      <c r="N7" s="260">
        <f t="shared" ref="N7:N15" si="3">ROUND(M7*6.9,2-LEN(INT(M7*6.9)))</f>
        <v>0</v>
      </c>
      <c r="O7" s="165"/>
      <c r="P7" s="260">
        <f t="shared" ref="P7:P15" si="4">ROUND(O7*6.9,2-LEN(INT(O7*6.9)))</f>
        <v>0</v>
      </c>
      <c r="Q7" s="165"/>
      <c r="R7" s="260">
        <f t="shared" ref="R7:R15" si="5">ROUND(Q7*6.9,2-LEN(INT(Q7*6.9)))</f>
        <v>0</v>
      </c>
      <c r="S7" s="237"/>
      <c r="T7" s="237"/>
      <c r="U7" s="237"/>
      <c r="V7" s="259"/>
      <c r="W7" s="260">
        <f t="shared" ref="W7:W15" si="6">ROUND(S7*0.454,2-LEN(INT(S7*0.454)))</f>
        <v>0</v>
      </c>
      <c r="X7" s="182"/>
      <c r="Y7" s="182"/>
      <c r="Z7" s="736"/>
      <c r="AA7" s="165"/>
      <c r="AB7" s="260">
        <f t="shared" ref="AB7:AB15" si="7">ROUND(AA7*0.454,2-LEN(INT(AA7*0.454)))</f>
        <v>0</v>
      </c>
      <c r="AC7" s="46"/>
      <c r="AD7" s="364"/>
      <c r="AE7" s="48"/>
      <c r="AF7" s="48"/>
      <c r="AG7" s="48"/>
      <c r="AH7" s="48"/>
      <c r="AI7" s="48"/>
      <c r="AJ7" s="48"/>
      <c r="AK7" s="48"/>
      <c r="AL7" s="49"/>
    </row>
    <row r="8" spans="1:38" s="32" customFormat="1" ht="31.5" customHeight="1" x14ac:dyDescent="0.25">
      <c r="A8" s="47"/>
      <c r="B8" s="182"/>
      <c r="C8" s="182"/>
      <c r="D8" s="182"/>
      <c r="E8" s="182"/>
      <c r="F8" s="182"/>
      <c r="G8" s="165"/>
      <c r="H8" s="279">
        <f t="shared" si="0"/>
        <v>0</v>
      </c>
      <c r="I8" s="165"/>
      <c r="J8" s="274" t="str">
        <f t="shared" si="1"/>
        <v/>
      </c>
      <c r="K8" s="165"/>
      <c r="L8" s="260">
        <f t="shared" si="2"/>
        <v>0</v>
      </c>
      <c r="M8" s="165"/>
      <c r="N8" s="260">
        <f t="shared" si="3"/>
        <v>0</v>
      </c>
      <c r="O8" s="165"/>
      <c r="P8" s="260">
        <f t="shared" si="4"/>
        <v>0</v>
      </c>
      <c r="Q8" s="165"/>
      <c r="R8" s="260">
        <f t="shared" si="5"/>
        <v>0</v>
      </c>
      <c r="S8" s="237"/>
      <c r="T8" s="237"/>
      <c r="U8" s="237"/>
      <c r="V8" s="259"/>
      <c r="W8" s="260">
        <f t="shared" si="6"/>
        <v>0</v>
      </c>
      <c r="X8" s="182"/>
      <c r="Y8" s="182"/>
      <c r="Z8" s="736"/>
      <c r="AA8" s="165"/>
      <c r="AB8" s="260">
        <f t="shared" si="7"/>
        <v>0</v>
      </c>
      <c r="AC8" s="46"/>
      <c r="AD8" s="364"/>
      <c r="AE8" s="48"/>
      <c r="AF8" s="48"/>
      <c r="AG8" s="48"/>
      <c r="AH8" s="48"/>
      <c r="AI8" s="48"/>
      <c r="AJ8" s="48"/>
      <c r="AK8" s="48"/>
      <c r="AL8" s="49"/>
    </row>
    <row r="9" spans="1:38" s="32" customFormat="1" ht="31.5" customHeight="1" x14ac:dyDescent="0.25">
      <c r="A9" s="47"/>
      <c r="B9" s="182"/>
      <c r="C9" s="182"/>
      <c r="D9" s="182"/>
      <c r="E9" s="182"/>
      <c r="F9" s="182"/>
      <c r="G9" s="165"/>
      <c r="H9" s="279">
        <f t="shared" si="0"/>
        <v>0</v>
      </c>
      <c r="I9" s="165"/>
      <c r="J9" s="274" t="str">
        <f t="shared" si="1"/>
        <v/>
      </c>
      <c r="K9" s="165"/>
      <c r="L9" s="260">
        <f t="shared" si="2"/>
        <v>0</v>
      </c>
      <c r="M9" s="165"/>
      <c r="N9" s="260">
        <f t="shared" si="3"/>
        <v>0</v>
      </c>
      <c r="O9" s="165"/>
      <c r="P9" s="260">
        <f t="shared" si="4"/>
        <v>0</v>
      </c>
      <c r="Q9" s="165"/>
      <c r="R9" s="260">
        <f t="shared" si="5"/>
        <v>0</v>
      </c>
      <c r="S9" s="237"/>
      <c r="T9" s="237"/>
      <c r="U9" s="237"/>
      <c r="V9" s="259"/>
      <c r="W9" s="260">
        <f t="shared" si="6"/>
        <v>0</v>
      </c>
      <c r="X9" s="182"/>
      <c r="Y9" s="182"/>
      <c r="Z9" s="736"/>
      <c r="AA9" s="165"/>
      <c r="AB9" s="260">
        <f t="shared" si="7"/>
        <v>0</v>
      </c>
      <c r="AC9" s="46"/>
      <c r="AD9" s="364"/>
      <c r="AE9" s="48"/>
      <c r="AF9" s="48"/>
      <c r="AG9" s="48"/>
      <c r="AH9" s="48"/>
      <c r="AI9" s="48"/>
      <c r="AJ9" s="48"/>
      <c r="AK9" s="48"/>
      <c r="AL9" s="49"/>
    </row>
    <row r="10" spans="1:38" s="32" customFormat="1" ht="31.5" customHeight="1" x14ac:dyDescent="0.25">
      <c r="A10" s="47"/>
      <c r="B10" s="182"/>
      <c r="C10" s="182"/>
      <c r="D10" s="182"/>
      <c r="E10" s="182"/>
      <c r="F10" s="182"/>
      <c r="G10" s="165"/>
      <c r="H10" s="279">
        <f t="shared" si="0"/>
        <v>0</v>
      </c>
      <c r="I10" s="165"/>
      <c r="J10" s="274" t="str">
        <f t="shared" si="1"/>
        <v/>
      </c>
      <c r="K10" s="165"/>
      <c r="L10" s="260">
        <f t="shared" si="2"/>
        <v>0</v>
      </c>
      <c r="M10" s="165"/>
      <c r="N10" s="260">
        <f t="shared" si="3"/>
        <v>0</v>
      </c>
      <c r="O10" s="165"/>
      <c r="P10" s="260">
        <f t="shared" si="4"/>
        <v>0</v>
      </c>
      <c r="Q10" s="165"/>
      <c r="R10" s="260">
        <f t="shared" si="5"/>
        <v>0</v>
      </c>
      <c r="S10" s="237"/>
      <c r="T10" s="237"/>
      <c r="U10" s="237"/>
      <c r="V10" s="259"/>
      <c r="W10" s="260">
        <f t="shared" si="6"/>
        <v>0</v>
      </c>
      <c r="X10" s="182"/>
      <c r="Y10" s="182"/>
      <c r="Z10" s="736"/>
      <c r="AA10" s="165"/>
      <c r="AB10" s="260">
        <f t="shared" si="7"/>
        <v>0</v>
      </c>
      <c r="AC10" s="46"/>
      <c r="AD10" s="364"/>
      <c r="AE10" s="48"/>
      <c r="AF10" s="48"/>
      <c r="AG10" s="48"/>
      <c r="AH10" s="48"/>
      <c r="AI10" s="48"/>
      <c r="AJ10" s="48"/>
      <c r="AK10" s="48"/>
      <c r="AL10" s="49"/>
    </row>
    <row r="11" spans="1:38" s="32" customFormat="1" ht="31.5" customHeight="1" x14ac:dyDescent="0.25">
      <c r="A11" s="47"/>
      <c r="B11" s="182"/>
      <c r="C11" s="182"/>
      <c r="D11" s="182"/>
      <c r="E11" s="182"/>
      <c r="F11" s="182"/>
      <c r="G11" s="165"/>
      <c r="H11" s="279">
        <f t="shared" si="0"/>
        <v>0</v>
      </c>
      <c r="I11" s="165"/>
      <c r="J11" s="274" t="str">
        <f t="shared" si="1"/>
        <v/>
      </c>
      <c r="K11" s="165"/>
      <c r="L11" s="260">
        <f t="shared" si="2"/>
        <v>0</v>
      </c>
      <c r="M11" s="165"/>
      <c r="N11" s="260">
        <f t="shared" si="3"/>
        <v>0</v>
      </c>
      <c r="O11" s="165"/>
      <c r="P11" s="260">
        <f t="shared" si="4"/>
        <v>0</v>
      </c>
      <c r="Q11" s="165"/>
      <c r="R11" s="260">
        <f t="shared" si="5"/>
        <v>0</v>
      </c>
      <c r="S11" s="237"/>
      <c r="T11" s="237"/>
      <c r="U11" s="237"/>
      <c r="V11" s="259"/>
      <c r="W11" s="260">
        <f t="shared" si="6"/>
        <v>0</v>
      </c>
      <c r="X11" s="182"/>
      <c r="Y11" s="182"/>
      <c r="Z11" s="736"/>
      <c r="AA11" s="165"/>
      <c r="AB11" s="260">
        <f t="shared" si="7"/>
        <v>0</v>
      </c>
      <c r="AC11" s="46"/>
      <c r="AD11" s="364"/>
      <c r="AE11" s="48"/>
      <c r="AF11" s="48"/>
      <c r="AG11" s="48"/>
      <c r="AH11" s="48"/>
      <c r="AI11" s="48"/>
      <c r="AJ11" s="48"/>
      <c r="AK11" s="48"/>
      <c r="AL11" s="49"/>
    </row>
    <row r="12" spans="1:38" s="32" customFormat="1" ht="31.5" customHeight="1" x14ac:dyDescent="0.25">
      <c r="A12" s="47"/>
      <c r="B12" s="182"/>
      <c r="C12" s="182"/>
      <c r="D12" s="182"/>
      <c r="E12" s="182"/>
      <c r="F12" s="182"/>
      <c r="G12" s="165"/>
      <c r="H12" s="279">
        <f t="shared" si="0"/>
        <v>0</v>
      </c>
      <c r="I12" s="165"/>
      <c r="J12" s="274" t="str">
        <f t="shared" si="1"/>
        <v/>
      </c>
      <c r="K12" s="165"/>
      <c r="L12" s="260">
        <f t="shared" si="2"/>
        <v>0</v>
      </c>
      <c r="M12" s="165"/>
      <c r="N12" s="260">
        <f t="shared" si="3"/>
        <v>0</v>
      </c>
      <c r="O12" s="165"/>
      <c r="P12" s="260">
        <f t="shared" si="4"/>
        <v>0</v>
      </c>
      <c r="Q12" s="165"/>
      <c r="R12" s="260">
        <f t="shared" si="5"/>
        <v>0</v>
      </c>
      <c r="S12" s="237"/>
      <c r="T12" s="237"/>
      <c r="U12" s="237"/>
      <c r="V12" s="259"/>
      <c r="W12" s="260">
        <f t="shared" si="6"/>
        <v>0</v>
      </c>
      <c r="X12" s="182"/>
      <c r="Y12" s="182"/>
      <c r="Z12" s="736"/>
      <c r="AA12" s="165"/>
      <c r="AB12" s="260">
        <f t="shared" si="7"/>
        <v>0</v>
      </c>
      <c r="AC12" s="46"/>
      <c r="AD12" s="364"/>
      <c r="AE12" s="48"/>
      <c r="AF12" s="48"/>
      <c r="AG12" s="48"/>
      <c r="AH12" s="48"/>
      <c r="AI12" s="48"/>
      <c r="AJ12" s="48"/>
      <c r="AK12" s="48"/>
      <c r="AL12" s="49"/>
    </row>
    <row r="13" spans="1:38" s="32" customFormat="1" ht="31.5" customHeight="1" x14ac:dyDescent="0.25">
      <c r="A13" s="47"/>
      <c r="B13" s="182"/>
      <c r="C13" s="182"/>
      <c r="D13" s="182"/>
      <c r="E13" s="182"/>
      <c r="F13" s="182"/>
      <c r="G13" s="165"/>
      <c r="H13" s="279">
        <f t="shared" si="0"/>
        <v>0</v>
      </c>
      <c r="I13" s="165"/>
      <c r="J13" s="274" t="str">
        <f t="shared" si="1"/>
        <v/>
      </c>
      <c r="K13" s="165"/>
      <c r="L13" s="260">
        <f t="shared" si="2"/>
        <v>0</v>
      </c>
      <c r="M13" s="165"/>
      <c r="N13" s="260">
        <f t="shared" si="3"/>
        <v>0</v>
      </c>
      <c r="O13" s="165"/>
      <c r="P13" s="260">
        <f t="shared" si="4"/>
        <v>0</v>
      </c>
      <c r="Q13" s="165"/>
      <c r="R13" s="260">
        <f t="shared" si="5"/>
        <v>0</v>
      </c>
      <c r="S13" s="237"/>
      <c r="T13" s="237"/>
      <c r="U13" s="237"/>
      <c r="V13" s="259"/>
      <c r="W13" s="260">
        <f t="shared" si="6"/>
        <v>0</v>
      </c>
      <c r="X13" s="182"/>
      <c r="Y13" s="182"/>
      <c r="Z13" s="736"/>
      <c r="AA13" s="165"/>
      <c r="AB13" s="260">
        <f t="shared" si="7"/>
        <v>0</v>
      </c>
      <c r="AC13" s="46"/>
      <c r="AD13" s="364"/>
      <c r="AE13" s="48"/>
      <c r="AF13" s="48"/>
      <c r="AG13" s="48"/>
      <c r="AH13" s="48"/>
      <c r="AI13" s="48"/>
      <c r="AJ13" s="48"/>
      <c r="AK13" s="48"/>
      <c r="AL13" s="49"/>
    </row>
    <row r="14" spans="1:38" s="32" customFormat="1" ht="31.5" customHeight="1" x14ac:dyDescent="0.25">
      <c r="A14" s="47"/>
      <c r="B14" s="182"/>
      <c r="C14" s="182"/>
      <c r="D14" s="182"/>
      <c r="E14" s="182"/>
      <c r="F14" s="182"/>
      <c r="G14" s="165"/>
      <c r="H14" s="279">
        <f t="shared" si="0"/>
        <v>0</v>
      </c>
      <c r="I14" s="165"/>
      <c r="J14" s="274" t="str">
        <f t="shared" si="1"/>
        <v/>
      </c>
      <c r="K14" s="165"/>
      <c r="L14" s="260">
        <f t="shared" si="2"/>
        <v>0</v>
      </c>
      <c r="M14" s="165"/>
      <c r="N14" s="260">
        <f t="shared" si="3"/>
        <v>0</v>
      </c>
      <c r="O14" s="165"/>
      <c r="P14" s="260">
        <f t="shared" si="4"/>
        <v>0</v>
      </c>
      <c r="Q14" s="165"/>
      <c r="R14" s="260">
        <f t="shared" si="5"/>
        <v>0</v>
      </c>
      <c r="S14" s="237"/>
      <c r="T14" s="237"/>
      <c r="U14" s="237"/>
      <c r="V14" s="259"/>
      <c r="W14" s="260">
        <f t="shared" si="6"/>
        <v>0</v>
      </c>
      <c r="X14" s="182"/>
      <c r="Y14" s="182"/>
      <c r="Z14" s="736"/>
      <c r="AA14" s="165"/>
      <c r="AB14" s="260">
        <f t="shared" si="7"/>
        <v>0</v>
      </c>
      <c r="AC14" s="46"/>
      <c r="AD14" s="364"/>
      <c r="AE14" s="48"/>
      <c r="AF14" s="48"/>
      <c r="AG14" s="48"/>
      <c r="AH14" s="48"/>
      <c r="AI14" s="48"/>
      <c r="AJ14" s="48"/>
      <c r="AK14" s="48"/>
      <c r="AL14" s="49"/>
    </row>
    <row r="15" spans="1:38" s="283" customFormat="1" ht="31.5" customHeight="1" thickBot="1" x14ac:dyDescent="0.3">
      <c r="A15" s="29"/>
      <c r="B15" s="30"/>
      <c r="C15" s="30"/>
      <c r="D15" s="30"/>
      <c r="E15" s="30"/>
      <c r="F15" s="30"/>
      <c r="G15" s="41"/>
      <c r="H15" s="280">
        <f t="shared" si="0"/>
        <v>0</v>
      </c>
      <c r="I15" s="41"/>
      <c r="J15" s="184" t="str">
        <f t="shared" si="1"/>
        <v/>
      </c>
      <c r="K15" s="41"/>
      <c r="L15" s="34">
        <f t="shared" si="2"/>
        <v>0</v>
      </c>
      <c r="M15" s="41"/>
      <c r="N15" s="34">
        <f t="shared" si="3"/>
        <v>0</v>
      </c>
      <c r="O15" s="41"/>
      <c r="P15" s="34">
        <f t="shared" si="4"/>
        <v>0</v>
      </c>
      <c r="Q15" s="41"/>
      <c r="R15" s="34">
        <f t="shared" si="5"/>
        <v>0</v>
      </c>
      <c r="S15" s="737"/>
      <c r="T15" s="737"/>
      <c r="U15" s="737"/>
      <c r="V15" s="41"/>
      <c r="W15" s="34">
        <f t="shared" si="6"/>
        <v>0</v>
      </c>
      <c r="X15" s="30"/>
      <c r="Y15" s="30"/>
      <c r="Z15" s="738"/>
      <c r="AA15" s="41"/>
      <c r="AB15" s="34">
        <f t="shared" si="7"/>
        <v>0</v>
      </c>
      <c r="AC15" s="31"/>
      <c r="AD15" s="380"/>
      <c r="AE15" s="281"/>
      <c r="AF15" s="281"/>
      <c r="AG15" s="281"/>
      <c r="AH15" s="281"/>
      <c r="AI15" s="281"/>
      <c r="AJ15" s="281"/>
      <c r="AK15" s="281"/>
      <c r="AL15" s="282"/>
    </row>
    <row r="16" spans="1:38" ht="26.25" customHeight="1" x14ac:dyDescent="0.25">
      <c r="A16" s="24"/>
      <c r="B16" s="24"/>
      <c r="C16" s="24"/>
      <c r="D16" s="24"/>
      <c r="E16" s="24"/>
      <c r="F16" s="24"/>
      <c r="G16" s="24"/>
      <c r="H16" s="24"/>
      <c r="I16" s="24"/>
      <c r="J16" s="24"/>
      <c r="K16" s="24"/>
      <c r="L16" s="24"/>
      <c r="M16" s="24"/>
      <c r="N16" s="24"/>
      <c r="O16" s="24"/>
      <c r="P16" s="24"/>
      <c r="Q16" s="24"/>
      <c r="R16" s="24"/>
      <c r="S16" s="739"/>
      <c r="T16" s="739"/>
      <c r="U16" s="739"/>
      <c r="V16" s="24"/>
      <c r="W16" s="24"/>
      <c r="X16" s="24"/>
      <c r="Y16" s="24"/>
      <c r="Z16" s="24"/>
      <c r="AA16" s="24"/>
      <c r="AB16" s="24"/>
      <c r="AC16" s="24"/>
    </row>
    <row r="17" spans="1:40" ht="26.25" customHeight="1" x14ac:dyDescent="0.25">
      <c r="A17" s="979" t="s">
        <v>825</v>
      </c>
      <c r="B17" s="980"/>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499"/>
      <c r="AE17" s="499"/>
    </row>
    <row r="18" spans="1:40" s="223" customFormat="1" ht="26.25" customHeight="1" x14ac:dyDescent="0.25">
      <c r="A18" s="372" t="s">
        <v>756</v>
      </c>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546"/>
      <c r="AE18" s="546"/>
      <c r="AF18" s="2"/>
      <c r="AG18" s="2"/>
      <c r="AH18" s="2"/>
      <c r="AI18" s="2"/>
      <c r="AJ18" s="2"/>
      <c r="AK18" s="2"/>
      <c r="AL18" s="2"/>
      <c r="AM18" s="2"/>
      <c r="AN18" s="2"/>
    </row>
    <row r="19" spans="1:40" ht="15.75" customHeight="1" x14ac:dyDescent="0.25">
      <c r="A19" s="919" t="s">
        <v>2300</v>
      </c>
      <c r="B19" s="919"/>
      <c r="C19" s="919"/>
      <c r="D19" s="919"/>
      <c r="E19" s="919"/>
      <c r="F19" s="24"/>
      <c r="G19" s="24"/>
      <c r="H19" s="24"/>
      <c r="I19" s="24"/>
      <c r="J19" s="24"/>
      <c r="K19" s="24"/>
      <c r="L19" s="24"/>
      <c r="M19" s="24"/>
      <c r="N19" s="24"/>
      <c r="O19" s="24"/>
      <c r="P19" s="24"/>
      <c r="Q19" s="24"/>
      <c r="R19" s="24"/>
      <c r="S19" s="24"/>
      <c r="T19" s="24"/>
      <c r="U19" s="24"/>
      <c r="V19" s="24"/>
      <c r="W19" s="24"/>
      <c r="X19" s="24"/>
      <c r="Y19" s="24"/>
      <c r="Z19" s="24"/>
      <c r="AA19" s="24"/>
      <c r="AB19" s="24"/>
      <c r="AC19" s="24"/>
    </row>
    <row r="20" spans="1:40" x14ac:dyDescent="0.2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row>
    <row r="21" spans="1:40"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row>
    <row r="22" spans="1:40" x14ac:dyDescent="0.2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row>
    <row r="23" spans="1:40"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row>
    <row r="24" spans="1:40"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row>
    <row r="25" spans="1:40"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1:40"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row>
    <row r="27" spans="1:40"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row>
    <row r="28" spans="1:40"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row>
    <row r="29" spans="1:40"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row>
    <row r="30" spans="1:40"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row>
    <row r="31" spans="1:40"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row>
    <row r="32" spans="1:40"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1:29"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1:29"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1:29"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row>
    <row r="39" spans="1:29"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row>
    <row r="40" spans="1:29"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row>
    <row r="41" spans="1:29"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row>
    <row r="42" spans="1:29"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row>
    <row r="43" spans="1:29"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row>
    <row r="44" spans="1:29"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row>
    <row r="45" spans="1:29"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row>
    <row r="46" spans="1:29"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row>
    <row r="47" spans="1:29"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row>
    <row r="48" spans="1:29"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row>
  </sheetData>
  <mergeCells count="34">
    <mergeCell ref="A2:AC2"/>
    <mergeCell ref="AD2:AL2"/>
    <mergeCell ref="A3:A5"/>
    <mergeCell ref="B3:B5"/>
    <mergeCell ref="C3:C5"/>
    <mergeCell ref="D3:D5"/>
    <mergeCell ref="E3:E5"/>
    <mergeCell ref="F3:F5"/>
    <mergeCell ref="G3:J3"/>
    <mergeCell ref="K3:L4"/>
    <mergeCell ref="AK3:AK5"/>
    <mergeCell ref="AL3:AL5"/>
    <mergeCell ref="X4:X5"/>
    <mergeCell ref="Y4:Y5"/>
    <mergeCell ref="AE3:AE5"/>
    <mergeCell ref="AF3:AF5"/>
    <mergeCell ref="AJ3:AJ5"/>
    <mergeCell ref="M3:N4"/>
    <mergeCell ref="O3:R3"/>
    <mergeCell ref="S3:W4"/>
    <mergeCell ref="X3:AB3"/>
    <mergeCell ref="AC3:AC5"/>
    <mergeCell ref="AD3:AD5"/>
    <mergeCell ref="Z4:Z5"/>
    <mergeCell ref="AA4:AB4"/>
    <mergeCell ref="O4:P4"/>
    <mergeCell ref="Q4:R4"/>
    <mergeCell ref="AG3:AG5"/>
    <mergeCell ref="AH3:AH5"/>
    <mergeCell ref="A17:B17"/>
    <mergeCell ref="A19:E19"/>
    <mergeCell ref="AI3:AI5"/>
    <mergeCell ref="G4:H4"/>
    <mergeCell ref="I4:J4"/>
  </mergeCells>
  <printOptions horizontalCentered="1"/>
  <pageMargins left="0" right="0" top="0.75" bottom="0.75" header="0.3" footer="0.3"/>
  <pageSetup paperSize="3" scale="75" orientation="landscape" r:id="rId1"/>
  <headerFooter alignWithMargins="0">
    <oddHeader>&amp;C&amp;16
&amp;A</oddHeader>
    <oddFooter>&amp;C&amp;14ISSUED 
JUNE 2009&amp;R&amp;12&amp;F &amp;A
Page 27</oddFooter>
  </headerFooter>
  <colBreaks count="1" manualBreakCount="1">
    <brk id="29"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Y40"/>
  <sheetViews>
    <sheetView showGridLines="0" zoomScale="85" zoomScaleNormal="85" zoomScalePageLayoutView="60" workbookViewId="0"/>
  </sheetViews>
  <sheetFormatPr defaultColWidth="2" defaultRowHeight="13.2" x14ac:dyDescent="0.25"/>
  <cols>
    <col min="1" max="1" width="9" style="2" customWidth="1"/>
    <col min="2" max="2" width="15.5546875" style="2" customWidth="1"/>
    <col min="3" max="3" width="12.6640625" style="2" customWidth="1"/>
    <col min="4" max="4" width="11.44140625" style="2" customWidth="1"/>
    <col min="5" max="12" width="8.6640625" style="2" customWidth="1"/>
    <col min="13" max="15" width="9.44140625" style="2" customWidth="1"/>
    <col min="16" max="16" width="22.109375" style="2" customWidth="1"/>
    <col min="17" max="17" width="21.5546875" style="2" bestFit="1" customWidth="1"/>
    <col min="18" max="18" width="20.6640625" style="2" customWidth="1"/>
    <col min="19" max="19" width="12.6640625" style="2" customWidth="1"/>
    <col min="20" max="20" width="16.44140625" style="2" customWidth="1"/>
    <col min="21" max="21" width="17" style="2" customWidth="1"/>
    <col min="22" max="24" width="20.6640625" style="2" customWidth="1"/>
    <col min="25" max="25" width="8.6640625" style="2" customWidth="1"/>
    <col min="26" max="16384" width="2" style="2"/>
  </cols>
  <sheetData>
    <row r="1" spans="1:25" ht="51.75" customHeight="1" thickBot="1" x14ac:dyDescent="0.3">
      <c r="A1" s="24"/>
      <c r="B1" s="24"/>
      <c r="C1" s="24"/>
      <c r="D1" s="24"/>
      <c r="E1" s="24"/>
      <c r="F1" s="24"/>
      <c r="G1" s="24"/>
      <c r="H1" s="24"/>
      <c r="I1" s="24"/>
      <c r="J1" s="24"/>
      <c r="K1" s="24"/>
      <c r="L1" s="24"/>
      <c r="M1" s="24"/>
      <c r="N1" s="24"/>
      <c r="O1" s="24"/>
      <c r="P1" s="24"/>
    </row>
    <row r="2" spans="1:25" s="27" customFormat="1" ht="25.5" customHeight="1" x14ac:dyDescent="0.25">
      <c r="A2" s="823" t="s">
        <v>835</v>
      </c>
      <c r="B2" s="824"/>
      <c r="C2" s="824"/>
      <c r="D2" s="824"/>
      <c r="E2" s="824"/>
      <c r="F2" s="824"/>
      <c r="G2" s="824"/>
      <c r="H2" s="824"/>
      <c r="I2" s="824"/>
      <c r="J2" s="824"/>
      <c r="K2" s="824"/>
      <c r="L2" s="824"/>
      <c r="M2" s="824"/>
      <c r="N2" s="824"/>
      <c r="O2" s="824"/>
      <c r="P2" s="825"/>
      <c r="Q2" s="987" t="s">
        <v>909</v>
      </c>
      <c r="R2" s="988"/>
      <c r="S2" s="988"/>
      <c r="T2" s="988"/>
      <c r="U2" s="988"/>
      <c r="V2" s="988"/>
      <c r="W2" s="988"/>
      <c r="X2" s="988"/>
      <c r="Y2" s="906"/>
    </row>
    <row r="3" spans="1:25" s="4" customFormat="1" ht="25.5" customHeight="1" x14ac:dyDescent="0.25">
      <c r="A3" s="828" t="s">
        <v>911</v>
      </c>
      <c r="B3" s="826" t="s">
        <v>836</v>
      </c>
      <c r="C3" s="826" t="s">
        <v>925</v>
      </c>
      <c r="D3" s="826" t="s">
        <v>837</v>
      </c>
      <c r="E3" s="826" t="s">
        <v>1510</v>
      </c>
      <c r="F3" s="826"/>
      <c r="G3" s="826" t="s">
        <v>1343</v>
      </c>
      <c r="H3" s="826"/>
      <c r="I3" s="826" t="s">
        <v>1128</v>
      </c>
      <c r="J3" s="826"/>
      <c r="K3" s="826" t="s">
        <v>839</v>
      </c>
      <c r="L3" s="826"/>
      <c r="M3" s="826"/>
      <c r="N3" s="826"/>
      <c r="O3" s="826"/>
      <c r="P3" s="832" t="s">
        <v>822</v>
      </c>
      <c r="Q3" s="818" t="s">
        <v>906</v>
      </c>
      <c r="R3" s="815" t="s">
        <v>931</v>
      </c>
      <c r="S3" s="815" t="s">
        <v>932</v>
      </c>
      <c r="T3" s="815" t="s">
        <v>2085</v>
      </c>
      <c r="U3" s="815" t="s">
        <v>2086</v>
      </c>
      <c r="V3" s="815" t="s">
        <v>933</v>
      </c>
      <c r="W3" s="815" t="s">
        <v>940</v>
      </c>
      <c r="X3" s="815" t="s">
        <v>941</v>
      </c>
      <c r="Y3" s="812" t="s">
        <v>934</v>
      </c>
    </row>
    <row r="4" spans="1:25" s="4" customFormat="1" ht="32.25" customHeight="1" x14ac:dyDescent="0.25">
      <c r="A4" s="828"/>
      <c r="B4" s="826"/>
      <c r="C4" s="826"/>
      <c r="D4" s="826"/>
      <c r="E4" s="826"/>
      <c r="F4" s="826"/>
      <c r="G4" s="826"/>
      <c r="H4" s="826"/>
      <c r="I4" s="826"/>
      <c r="J4" s="826"/>
      <c r="K4" s="826" t="s">
        <v>998</v>
      </c>
      <c r="L4" s="826"/>
      <c r="M4" s="826" t="s">
        <v>960</v>
      </c>
      <c r="N4" s="826" t="s">
        <v>962</v>
      </c>
      <c r="O4" s="826" t="s">
        <v>843</v>
      </c>
      <c r="P4" s="832"/>
      <c r="Q4" s="819"/>
      <c r="R4" s="816"/>
      <c r="S4" s="816"/>
      <c r="T4" s="816"/>
      <c r="U4" s="816"/>
      <c r="V4" s="816"/>
      <c r="W4" s="816"/>
      <c r="X4" s="816"/>
      <c r="Y4" s="813"/>
    </row>
    <row r="5" spans="1:25" s="4" customFormat="1" ht="25.5" customHeight="1" thickBot="1" x14ac:dyDescent="0.3">
      <c r="A5" s="829"/>
      <c r="B5" s="827"/>
      <c r="C5" s="827"/>
      <c r="D5" s="827"/>
      <c r="E5" s="243" t="s">
        <v>967</v>
      </c>
      <c r="F5" s="243" t="s">
        <v>949</v>
      </c>
      <c r="G5" s="243" t="s">
        <v>978</v>
      </c>
      <c r="H5" s="243" t="s">
        <v>980</v>
      </c>
      <c r="I5" s="243" t="s">
        <v>968</v>
      </c>
      <c r="J5" s="243" t="s">
        <v>969</v>
      </c>
      <c r="K5" s="243" t="s">
        <v>817</v>
      </c>
      <c r="L5" s="243" t="s">
        <v>818</v>
      </c>
      <c r="M5" s="827"/>
      <c r="N5" s="827"/>
      <c r="O5" s="827"/>
      <c r="P5" s="833"/>
      <c r="Q5" s="820"/>
      <c r="R5" s="817"/>
      <c r="S5" s="817"/>
      <c r="T5" s="817"/>
      <c r="U5" s="817"/>
      <c r="V5" s="817"/>
      <c r="W5" s="817"/>
      <c r="X5" s="817"/>
      <c r="Y5" s="814"/>
    </row>
    <row r="6" spans="1:25" s="33" customFormat="1" ht="32.1" customHeight="1" thickTop="1" x14ac:dyDescent="0.25">
      <c r="A6" s="257" t="s">
        <v>133</v>
      </c>
      <c r="B6" s="246" t="s">
        <v>548</v>
      </c>
      <c r="C6" s="258" t="s">
        <v>1109</v>
      </c>
      <c r="D6" s="258" t="s">
        <v>838</v>
      </c>
      <c r="E6" s="263">
        <v>15</v>
      </c>
      <c r="F6" s="284">
        <f>ROUND(E6*0.06309,2-LEN(INT(E6*0.06309)))</f>
        <v>0.9</v>
      </c>
      <c r="G6" s="263">
        <v>20</v>
      </c>
      <c r="H6" s="260">
        <f>ROUND(G6*6.9,2-LEN(INT(G6*6.9)))</f>
        <v>140</v>
      </c>
      <c r="I6" s="263">
        <v>30</v>
      </c>
      <c r="J6" s="260">
        <f>ROUND(I6*3.785,2-LEN(INT(I6*3.785)))</f>
        <v>110</v>
      </c>
      <c r="K6" s="263">
        <v>0.5</v>
      </c>
      <c r="L6" s="260">
        <f>ROUND(K6*746,2-LEN(INT(K6*746)))</f>
        <v>370</v>
      </c>
      <c r="M6" s="264">
        <v>1</v>
      </c>
      <c r="N6" s="264">
        <v>120</v>
      </c>
      <c r="O6" s="264">
        <v>1750</v>
      </c>
      <c r="P6" s="267" t="s">
        <v>1138</v>
      </c>
      <c r="Q6" s="367"/>
      <c r="R6" s="89"/>
      <c r="S6" s="89"/>
      <c r="T6" s="89"/>
      <c r="U6" s="89"/>
      <c r="V6" s="89"/>
      <c r="W6" s="89"/>
      <c r="X6" s="89"/>
      <c r="Y6" s="90"/>
    </row>
    <row r="7" spans="1:25" s="33" customFormat="1" ht="32.1" customHeight="1" x14ac:dyDescent="0.25">
      <c r="A7" s="85"/>
      <c r="B7" s="182"/>
      <c r="C7" s="87"/>
      <c r="D7" s="87"/>
      <c r="E7" s="86"/>
      <c r="F7" s="284">
        <f t="shared" ref="F7:F12" si="0">ROUND(E7*0.06309,2-LEN(INT(E7*0.06309)))</f>
        <v>0</v>
      </c>
      <c r="G7" s="86"/>
      <c r="H7" s="260">
        <f t="shared" ref="H7:H12" si="1">ROUND(G7*6.9,2-LEN(INT(G7*6.9)))</f>
        <v>0</v>
      </c>
      <c r="I7" s="86"/>
      <c r="J7" s="260">
        <f t="shared" ref="J7:J12" si="2">ROUND(I7*3.785,2-LEN(INT(I7*3.785)))</f>
        <v>0</v>
      </c>
      <c r="K7" s="86"/>
      <c r="L7" s="260">
        <f t="shared" ref="L7:L12" si="3">ROUND(K7*746,2-LEN(INT(K7*746)))</f>
        <v>0</v>
      </c>
      <c r="M7" s="185"/>
      <c r="N7" s="185"/>
      <c r="O7" s="185"/>
      <c r="P7" s="113"/>
      <c r="Q7" s="364"/>
      <c r="R7" s="48"/>
      <c r="S7" s="48"/>
      <c r="T7" s="48"/>
      <c r="U7" s="48"/>
      <c r="V7" s="48"/>
      <c r="W7" s="48"/>
      <c r="X7" s="48"/>
      <c r="Y7" s="49"/>
    </row>
    <row r="8" spans="1:25" s="33" customFormat="1" ht="32.1" customHeight="1" x14ac:dyDescent="0.25">
      <c r="A8" s="85"/>
      <c r="B8" s="182"/>
      <c r="C8" s="87"/>
      <c r="D8" s="87"/>
      <c r="E8" s="86"/>
      <c r="F8" s="284">
        <f t="shared" si="0"/>
        <v>0</v>
      </c>
      <c r="G8" s="86"/>
      <c r="H8" s="260">
        <f t="shared" si="1"/>
        <v>0</v>
      </c>
      <c r="I8" s="86"/>
      <c r="J8" s="260">
        <f t="shared" si="2"/>
        <v>0</v>
      </c>
      <c r="K8" s="86"/>
      <c r="L8" s="260">
        <f t="shared" si="3"/>
        <v>0</v>
      </c>
      <c r="M8" s="185"/>
      <c r="N8" s="185"/>
      <c r="O8" s="185"/>
      <c r="P8" s="113"/>
      <c r="Q8" s="364"/>
      <c r="R8" s="48"/>
      <c r="S8" s="48"/>
      <c r="T8" s="48"/>
      <c r="U8" s="48"/>
      <c r="V8" s="48"/>
      <c r="W8" s="48"/>
      <c r="X8" s="48"/>
      <c r="Y8" s="49"/>
    </row>
    <row r="9" spans="1:25" s="33" customFormat="1" ht="32.1" customHeight="1" x14ac:dyDescent="0.25">
      <c r="A9" s="85"/>
      <c r="B9" s="182"/>
      <c r="C9" s="87"/>
      <c r="D9" s="87"/>
      <c r="E9" s="86"/>
      <c r="F9" s="284">
        <f t="shared" si="0"/>
        <v>0</v>
      </c>
      <c r="G9" s="86"/>
      <c r="H9" s="260">
        <f t="shared" si="1"/>
        <v>0</v>
      </c>
      <c r="I9" s="86"/>
      <c r="J9" s="260">
        <f t="shared" si="2"/>
        <v>0</v>
      </c>
      <c r="K9" s="86"/>
      <c r="L9" s="260">
        <f t="shared" si="3"/>
        <v>0</v>
      </c>
      <c r="M9" s="185"/>
      <c r="N9" s="185"/>
      <c r="O9" s="185"/>
      <c r="P9" s="113"/>
      <c r="Q9" s="364"/>
      <c r="R9" s="48"/>
      <c r="S9" s="48"/>
      <c r="T9" s="48"/>
      <c r="U9" s="48"/>
      <c r="V9" s="48"/>
      <c r="W9" s="48"/>
      <c r="X9" s="48"/>
      <c r="Y9" s="49"/>
    </row>
    <row r="10" spans="1:25" s="33" customFormat="1" ht="32.1" customHeight="1" x14ac:dyDescent="0.25">
      <c r="A10" s="85"/>
      <c r="B10" s="182"/>
      <c r="C10" s="87"/>
      <c r="D10" s="87"/>
      <c r="E10" s="86"/>
      <c r="F10" s="284">
        <f t="shared" si="0"/>
        <v>0</v>
      </c>
      <c r="G10" s="86"/>
      <c r="H10" s="260">
        <f t="shared" si="1"/>
        <v>0</v>
      </c>
      <c r="I10" s="86"/>
      <c r="J10" s="260">
        <f t="shared" si="2"/>
        <v>0</v>
      </c>
      <c r="K10" s="86"/>
      <c r="L10" s="260">
        <f t="shared" si="3"/>
        <v>0</v>
      </c>
      <c r="M10" s="185"/>
      <c r="N10" s="185"/>
      <c r="O10" s="185"/>
      <c r="P10" s="113"/>
      <c r="Q10" s="364"/>
      <c r="R10" s="48"/>
      <c r="S10" s="48"/>
      <c r="T10" s="48"/>
      <c r="U10" s="48"/>
      <c r="V10" s="48"/>
      <c r="W10" s="48"/>
      <c r="X10" s="48"/>
      <c r="Y10" s="49"/>
    </row>
    <row r="11" spans="1:25" s="33" customFormat="1" ht="32.1" customHeight="1" x14ac:dyDescent="0.25">
      <c r="A11" s="85"/>
      <c r="B11" s="182"/>
      <c r="C11" s="87"/>
      <c r="D11" s="87"/>
      <c r="E11" s="86"/>
      <c r="F11" s="284">
        <f t="shared" si="0"/>
        <v>0</v>
      </c>
      <c r="G11" s="86"/>
      <c r="H11" s="260">
        <f t="shared" si="1"/>
        <v>0</v>
      </c>
      <c r="I11" s="86"/>
      <c r="J11" s="260">
        <f t="shared" si="2"/>
        <v>0</v>
      </c>
      <c r="K11" s="86"/>
      <c r="L11" s="260">
        <f t="shared" si="3"/>
        <v>0</v>
      </c>
      <c r="M11" s="185"/>
      <c r="N11" s="185"/>
      <c r="O11" s="185"/>
      <c r="P11" s="113"/>
      <c r="Q11" s="364"/>
      <c r="R11" s="48"/>
      <c r="S11" s="48"/>
      <c r="T11" s="48"/>
      <c r="U11" s="48"/>
      <c r="V11" s="48"/>
      <c r="W11" s="48"/>
      <c r="X11" s="48"/>
      <c r="Y11" s="49"/>
    </row>
    <row r="12" spans="1:25" s="33" customFormat="1" ht="32.1" customHeight="1" thickBot="1" x14ac:dyDescent="0.3">
      <c r="A12" s="40"/>
      <c r="B12" s="30"/>
      <c r="C12" s="42"/>
      <c r="D12" s="42"/>
      <c r="E12" s="148"/>
      <c r="F12" s="285">
        <f t="shared" si="0"/>
        <v>0</v>
      </c>
      <c r="G12" s="148"/>
      <c r="H12" s="34">
        <f t="shared" si="1"/>
        <v>0</v>
      </c>
      <c r="I12" s="148"/>
      <c r="J12" s="34">
        <f t="shared" si="2"/>
        <v>0</v>
      </c>
      <c r="K12" s="148"/>
      <c r="L12" s="34">
        <f t="shared" si="3"/>
        <v>0</v>
      </c>
      <c r="M12" s="149"/>
      <c r="N12" s="149"/>
      <c r="O12" s="149"/>
      <c r="P12" s="43"/>
      <c r="Q12" s="368"/>
      <c r="R12" s="44"/>
      <c r="S12" s="44"/>
      <c r="T12" s="44"/>
      <c r="U12" s="44"/>
      <c r="V12" s="44"/>
      <c r="W12" s="44"/>
      <c r="X12" s="44"/>
      <c r="Y12" s="45"/>
    </row>
    <row r="13" spans="1:25" ht="26.25" customHeight="1" x14ac:dyDescent="0.25">
      <c r="A13" s="24"/>
      <c r="B13" s="24"/>
      <c r="C13" s="24"/>
      <c r="D13" s="24"/>
      <c r="E13" s="24"/>
      <c r="F13" s="24"/>
      <c r="G13" s="24"/>
      <c r="H13" s="24"/>
      <c r="I13" s="24"/>
      <c r="J13" s="24"/>
      <c r="K13" s="24"/>
      <c r="L13" s="24"/>
      <c r="M13" s="24"/>
      <c r="N13" s="24"/>
      <c r="O13" s="24"/>
      <c r="P13" s="24"/>
    </row>
    <row r="14" spans="1:25" ht="26.25" customHeight="1" x14ac:dyDescent="0.25">
      <c r="A14" s="989" t="s">
        <v>828</v>
      </c>
      <c r="B14" s="989"/>
      <c r="C14" s="989"/>
      <c r="D14" s="989"/>
      <c r="E14" s="989"/>
      <c r="F14" s="989"/>
      <c r="G14" s="989"/>
      <c r="H14" s="989"/>
      <c r="I14" s="989"/>
      <c r="J14" s="989"/>
      <c r="K14" s="989"/>
      <c r="L14" s="989"/>
      <c r="M14" s="989"/>
      <c r="N14" s="989"/>
      <c r="O14" s="989"/>
      <c r="P14" s="989"/>
    </row>
    <row r="15" spans="1:25" ht="26.25" customHeight="1" x14ac:dyDescent="0.25">
      <c r="A15" s="990" t="s">
        <v>2315</v>
      </c>
      <c r="B15" s="990"/>
      <c r="C15" s="990"/>
      <c r="D15" s="990"/>
      <c r="E15" s="990"/>
      <c r="F15" s="990"/>
      <c r="G15" s="990"/>
      <c r="H15" s="990"/>
      <c r="I15" s="990"/>
      <c r="J15" s="990"/>
      <c r="K15" s="990"/>
      <c r="L15" s="990"/>
      <c r="M15" s="990"/>
      <c r="N15" s="990"/>
      <c r="O15" s="990"/>
      <c r="P15" s="990"/>
    </row>
    <row r="16" spans="1:25" ht="26.25" customHeight="1" x14ac:dyDescent="0.25">
      <c r="A16" s="24"/>
      <c r="B16" s="24"/>
      <c r="C16" s="24"/>
      <c r="D16" s="24"/>
      <c r="E16" s="24"/>
      <c r="F16" s="24"/>
      <c r="G16" s="24"/>
      <c r="H16" s="24"/>
      <c r="I16" s="24"/>
      <c r="J16" s="24"/>
      <c r="K16" s="24"/>
      <c r="L16" s="24"/>
      <c r="M16" s="24"/>
      <c r="N16" s="24"/>
      <c r="O16" s="24"/>
      <c r="P16" s="24"/>
    </row>
    <row r="17" spans="1:16" ht="26.25" customHeight="1" x14ac:dyDescent="0.25">
      <c r="A17" s="840" t="s">
        <v>825</v>
      </c>
      <c r="B17" s="840"/>
      <c r="C17" s="840"/>
      <c r="D17" s="840"/>
      <c r="E17" s="840"/>
      <c r="F17" s="840"/>
      <c r="G17" s="840"/>
      <c r="H17" s="840"/>
      <c r="I17" s="840"/>
      <c r="J17" s="840"/>
      <c r="K17" s="840"/>
      <c r="L17" s="840"/>
      <c r="M17" s="840"/>
      <c r="N17" s="840"/>
      <c r="O17" s="840"/>
      <c r="P17" s="840"/>
    </row>
    <row r="18" spans="1:16" ht="26.25" customHeight="1" x14ac:dyDescent="0.25">
      <c r="A18" s="834" t="s">
        <v>2316</v>
      </c>
      <c r="B18" s="834"/>
      <c r="C18" s="834"/>
      <c r="D18" s="834"/>
      <c r="E18" s="834"/>
      <c r="F18" s="834"/>
      <c r="G18" s="834"/>
      <c r="H18" s="834"/>
      <c r="I18" s="834"/>
      <c r="J18" s="834"/>
      <c r="K18" s="834"/>
      <c r="L18" s="834"/>
      <c r="M18" s="834"/>
      <c r="N18" s="834"/>
      <c r="O18" s="834"/>
      <c r="P18" s="834"/>
    </row>
    <row r="19" spans="1:16" ht="26.25" customHeight="1" x14ac:dyDescent="0.25">
      <c r="A19" s="834" t="s">
        <v>2317</v>
      </c>
      <c r="B19" s="834"/>
      <c r="C19" s="834"/>
      <c r="D19" s="834"/>
      <c r="E19" s="834"/>
      <c r="F19" s="834"/>
      <c r="G19" s="834"/>
      <c r="H19" s="834"/>
      <c r="I19" s="834"/>
      <c r="J19" s="834"/>
      <c r="K19" s="834"/>
      <c r="L19" s="834"/>
      <c r="M19" s="834"/>
      <c r="N19" s="834"/>
      <c r="O19" s="834"/>
      <c r="P19" s="834"/>
    </row>
    <row r="20" spans="1:16" ht="15.75" customHeight="1" x14ac:dyDescent="0.25">
      <c r="A20" s="919" t="s">
        <v>2300</v>
      </c>
      <c r="B20" s="919"/>
      <c r="C20" s="919"/>
      <c r="D20" s="919"/>
      <c r="E20" s="919"/>
      <c r="F20" s="24"/>
      <c r="G20" s="24"/>
      <c r="H20" s="24"/>
      <c r="I20" s="24"/>
      <c r="J20" s="24"/>
      <c r="K20" s="24"/>
      <c r="L20" s="24"/>
      <c r="M20" s="24"/>
      <c r="N20" s="24"/>
      <c r="O20" s="24"/>
      <c r="P20" s="24"/>
    </row>
    <row r="21" spans="1:16" x14ac:dyDescent="0.25">
      <c r="A21" s="24"/>
      <c r="B21" s="24"/>
      <c r="C21" s="24"/>
      <c r="D21" s="24"/>
      <c r="E21" s="24"/>
      <c r="F21" s="24"/>
      <c r="G21" s="24"/>
      <c r="H21" s="24"/>
      <c r="I21" s="24"/>
      <c r="J21" s="24"/>
      <c r="K21" s="24"/>
      <c r="L21" s="24"/>
      <c r="M21" s="24"/>
      <c r="N21" s="24"/>
      <c r="O21" s="24"/>
      <c r="P21" s="24"/>
    </row>
    <row r="22" spans="1:16" x14ac:dyDescent="0.25">
      <c r="A22" s="24"/>
      <c r="B22" s="24"/>
      <c r="C22" s="24"/>
      <c r="D22" s="24"/>
      <c r="E22" s="24"/>
      <c r="F22" s="24"/>
      <c r="G22" s="24"/>
      <c r="H22" s="24"/>
      <c r="I22" s="24"/>
      <c r="J22" s="24"/>
      <c r="K22" s="24"/>
      <c r="L22" s="24"/>
      <c r="M22" s="24"/>
      <c r="N22" s="24"/>
      <c r="O22" s="24"/>
      <c r="P22" s="24"/>
    </row>
    <row r="23" spans="1:16" x14ac:dyDescent="0.25">
      <c r="A23" s="24"/>
      <c r="B23" s="24"/>
      <c r="C23" s="24"/>
      <c r="D23" s="24"/>
      <c r="E23" s="24"/>
      <c r="F23" s="24"/>
      <c r="G23" s="24"/>
      <c r="H23" s="24"/>
      <c r="I23" s="24"/>
      <c r="J23" s="24"/>
      <c r="K23" s="24"/>
      <c r="L23" s="24"/>
      <c r="M23" s="24"/>
      <c r="N23" s="24"/>
      <c r="O23" s="24"/>
      <c r="P23" s="24"/>
    </row>
    <row r="24" spans="1:16" x14ac:dyDescent="0.25">
      <c r="A24" s="24"/>
      <c r="B24" s="24"/>
      <c r="C24" s="24"/>
      <c r="D24" s="24"/>
      <c r="E24" s="24"/>
      <c r="F24" s="24"/>
      <c r="G24" s="24"/>
      <c r="H24" s="24"/>
      <c r="I24" s="24"/>
      <c r="J24" s="24"/>
      <c r="K24" s="24"/>
      <c r="L24" s="24"/>
      <c r="M24" s="24"/>
      <c r="N24" s="24"/>
      <c r="O24" s="24"/>
      <c r="P24" s="24"/>
    </row>
    <row r="25" spans="1:16" x14ac:dyDescent="0.25">
      <c r="A25" s="24"/>
      <c r="B25" s="24"/>
      <c r="C25" s="24"/>
      <c r="D25" s="24"/>
      <c r="E25" s="24"/>
      <c r="F25" s="24"/>
      <c r="G25" s="24"/>
      <c r="H25" s="24"/>
      <c r="I25" s="24"/>
      <c r="J25" s="24"/>
      <c r="K25" s="24"/>
      <c r="L25" s="24"/>
      <c r="M25" s="24"/>
      <c r="N25" s="24"/>
      <c r="O25" s="24"/>
      <c r="P25" s="24"/>
    </row>
    <row r="26" spans="1:16" x14ac:dyDescent="0.25">
      <c r="A26" s="24"/>
      <c r="B26" s="24"/>
      <c r="C26" s="24"/>
      <c r="D26" s="24"/>
      <c r="E26" s="24"/>
      <c r="F26" s="24"/>
      <c r="G26" s="24"/>
      <c r="H26" s="24"/>
      <c r="I26" s="24"/>
      <c r="J26" s="24"/>
      <c r="K26" s="24"/>
      <c r="L26" s="24"/>
      <c r="M26" s="24"/>
      <c r="N26" s="24"/>
      <c r="O26" s="24"/>
      <c r="P26" s="24"/>
    </row>
    <row r="27" spans="1:16" x14ac:dyDescent="0.25">
      <c r="A27" s="24"/>
      <c r="B27" s="24"/>
      <c r="C27" s="24"/>
      <c r="D27" s="24"/>
      <c r="E27" s="24"/>
      <c r="F27" s="24"/>
      <c r="G27" s="24"/>
      <c r="H27" s="24"/>
      <c r="I27" s="24"/>
      <c r="J27" s="24"/>
      <c r="K27" s="24"/>
      <c r="L27" s="24"/>
      <c r="M27" s="24"/>
      <c r="N27" s="24"/>
      <c r="O27" s="24"/>
      <c r="P27" s="24"/>
    </row>
    <row r="28" spans="1:16" x14ac:dyDescent="0.25">
      <c r="A28" s="24"/>
      <c r="B28" s="24"/>
      <c r="C28" s="24"/>
      <c r="D28" s="24"/>
      <c r="E28" s="24"/>
      <c r="F28" s="24"/>
      <c r="G28" s="24"/>
      <c r="H28" s="24"/>
      <c r="I28" s="24"/>
      <c r="J28" s="24"/>
      <c r="K28" s="24"/>
      <c r="L28" s="24"/>
      <c r="M28" s="24"/>
      <c r="N28" s="24"/>
      <c r="O28" s="24"/>
      <c r="P28" s="24"/>
    </row>
    <row r="29" spans="1:16" x14ac:dyDescent="0.25">
      <c r="A29" s="24"/>
      <c r="B29" s="24"/>
      <c r="C29" s="24"/>
      <c r="D29" s="24"/>
      <c r="E29" s="24"/>
      <c r="F29" s="24"/>
      <c r="G29" s="24"/>
      <c r="H29" s="24"/>
      <c r="I29" s="24"/>
      <c r="J29" s="24"/>
      <c r="K29" s="24"/>
      <c r="L29" s="24"/>
      <c r="M29" s="24"/>
      <c r="N29" s="24"/>
      <c r="O29" s="24"/>
      <c r="P29" s="24"/>
    </row>
    <row r="30" spans="1:16" x14ac:dyDescent="0.25">
      <c r="A30" s="24"/>
      <c r="B30" s="24"/>
      <c r="C30" s="24"/>
      <c r="D30" s="24"/>
      <c r="E30" s="24"/>
      <c r="F30" s="24"/>
      <c r="G30" s="24"/>
      <c r="H30" s="24"/>
      <c r="I30" s="24"/>
      <c r="J30" s="24"/>
      <c r="K30" s="24"/>
      <c r="L30" s="24"/>
      <c r="M30" s="24"/>
      <c r="N30" s="24"/>
      <c r="O30" s="24"/>
      <c r="P30" s="24"/>
    </row>
    <row r="31" spans="1:16" x14ac:dyDescent="0.25">
      <c r="A31" s="24"/>
      <c r="B31" s="24"/>
      <c r="C31" s="24"/>
      <c r="D31" s="24"/>
      <c r="E31" s="24"/>
      <c r="F31" s="24"/>
      <c r="G31" s="24"/>
      <c r="H31" s="24"/>
      <c r="I31" s="24"/>
      <c r="J31" s="24"/>
      <c r="K31" s="24"/>
      <c r="L31" s="24"/>
      <c r="M31" s="24"/>
      <c r="N31" s="24"/>
      <c r="O31" s="24"/>
      <c r="P31" s="24"/>
    </row>
    <row r="32" spans="1:16" x14ac:dyDescent="0.25">
      <c r="A32" s="24"/>
      <c r="B32" s="24"/>
      <c r="C32" s="24"/>
      <c r="D32" s="24"/>
      <c r="E32" s="24"/>
      <c r="F32" s="24"/>
      <c r="G32" s="24"/>
      <c r="H32" s="24"/>
      <c r="I32" s="24"/>
      <c r="J32" s="24"/>
      <c r="K32" s="24"/>
      <c r="L32" s="24"/>
      <c r="M32" s="24"/>
      <c r="N32" s="24"/>
      <c r="O32" s="24"/>
      <c r="P32" s="24"/>
    </row>
    <row r="33" spans="1:16" x14ac:dyDescent="0.25">
      <c r="A33" s="24"/>
      <c r="B33" s="24"/>
      <c r="C33" s="24"/>
      <c r="D33" s="24"/>
      <c r="E33" s="24"/>
      <c r="F33" s="24"/>
      <c r="G33" s="24"/>
      <c r="H33" s="24"/>
      <c r="I33" s="24"/>
      <c r="J33" s="24"/>
      <c r="K33" s="24"/>
      <c r="L33" s="24"/>
      <c r="M33" s="24"/>
      <c r="N33" s="24"/>
      <c r="O33" s="24"/>
      <c r="P33" s="24"/>
    </row>
    <row r="34" spans="1:16" x14ac:dyDescent="0.25">
      <c r="A34" s="24"/>
      <c r="B34" s="24"/>
      <c r="C34" s="24"/>
      <c r="D34" s="24"/>
      <c r="E34" s="24"/>
      <c r="F34" s="24"/>
      <c r="G34" s="24"/>
      <c r="H34" s="24"/>
      <c r="I34" s="24"/>
      <c r="J34" s="24"/>
      <c r="K34" s="24"/>
      <c r="L34" s="24"/>
      <c r="M34" s="24"/>
      <c r="N34" s="24"/>
      <c r="O34" s="24"/>
      <c r="P34" s="24"/>
    </row>
    <row r="35" spans="1:16" x14ac:dyDescent="0.25">
      <c r="A35" s="24"/>
      <c r="B35" s="24"/>
      <c r="C35" s="24"/>
      <c r="D35" s="24"/>
      <c r="E35" s="24"/>
      <c r="F35" s="24"/>
      <c r="G35" s="24"/>
      <c r="H35" s="24"/>
      <c r="I35" s="24"/>
      <c r="J35" s="24"/>
      <c r="K35" s="24"/>
      <c r="L35" s="24"/>
      <c r="M35" s="24"/>
      <c r="N35" s="24"/>
      <c r="O35" s="24"/>
      <c r="P35" s="24"/>
    </row>
    <row r="36" spans="1:16" x14ac:dyDescent="0.25">
      <c r="A36" s="24"/>
      <c r="B36" s="24"/>
      <c r="C36" s="24"/>
      <c r="D36" s="24"/>
      <c r="E36" s="24"/>
      <c r="F36" s="24"/>
      <c r="G36" s="24"/>
      <c r="H36" s="24"/>
      <c r="I36" s="24"/>
      <c r="J36" s="24"/>
      <c r="K36" s="24"/>
      <c r="L36" s="24"/>
      <c r="M36" s="24"/>
      <c r="N36" s="24"/>
      <c r="O36" s="24"/>
      <c r="P36" s="24"/>
    </row>
    <row r="37" spans="1:16" x14ac:dyDescent="0.25">
      <c r="A37" s="24"/>
      <c r="B37" s="24"/>
      <c r="C37" s="24"/>
      <c r="D37" s="24"/>
      <c r="E37" s="24"/>
      <c r="F37" s="24"/>
      <c r="G37" s="24"/>
      <c r="H37" s="24"/>
      <c r="I37" s="24"/>
      <c r="J37" s="24"/>
      <c r="K37" s="24"/>
      <c r="L37" s="24"/>
      <c r="M37" s="24"/>
      <c r="N37" s="24"/>
      <c r="O37" s="24"/>
      <c r="P37" s="24"/>
    </row>
    <row r="38" spans="1:16" x14ac:dyDescent="0.25">
      <c r="A38" s="24"/>
      <c r="B38" s="24"/>
      <c r="C38" s="24"/>
      <c r="D38" s="24"/>
      <c r="E38" s="24"/>
      <c r="F38" s="24"/>
      <c r="G38" s="24"/>
      <c r="H38" s="24"/>
      <c r="I38" s="24"/>
      <c r="J38" s="24"/>
      <c r="K38" s="24"/>
      <c r="L38" s="24"/>
      <c r="M38" s="24"/>
      <c r="N38" s="24"/>
      <c r="O38" s="24"/>
      <c r="P38" s="24"/>
    </row>
    <row r="39" spans="1:16" x14ac:dyDescent="0.25">
      <c r="A39" s="24"/>
      <c r="B39" s="24"/>
      <c r="C39" s="24"/>
      <c r="D39" s="24"/>
      <c r="E39" s="24"/>
      <c r="F39" s="24"/>
      <c r="G39" s="24"/>
      <c r="H39" s="24"/>
      <c r="I39" s="24"/>
      <c r="J39" s="24"/>
      <c r="K39" s="24"/>
      <c r="L39" s="24"/>
      <c r="M39" s="24"/>
      <c r="N39" s="24"/>
      <c r="O39" s="24"/>
      <c r="P39" s="24"/>
    </row>
    <row r="40" spans="1:16" x14ac:dyDescent="0.25">
      <c r="A40" s="24"/>
      <c r="B40" s="24"/>
      <c r="C40" s="24"/>
      <c r="D40" s="24"/>
      <c r="E40" s="24"/>
      <c r="F40" s="24"/>
      <c r="G40" s="24"/>
      <c r="H40" s="24"/>
      <c r="I40" s="24"/>
      <c r="J40" s="24"/>
      <c r="K40" s="24"/>
      <c r="L40" s="24"/>
      <c r="M40" s="24"/>
      <c r="N40" s="24"/>
      <c r="O40" s="24"/>
      <c r="P40" s="24"/>
    </row>
  </sheetData>
  <mergeCells count="30">
    <mergeCell ref="A2:P2"/>
    <mergeCell ref="Q2:Y2"/>
    <mergeCell ref="A3:A5"/>
    <mergeCell ref="B3:B5"/>
    <mergeCell ref="C3:C5"/>
    <mergeCell ref="D3:D5"/>
    <mergeCell ref="V3:V5"/>
    <mergeCell ref="W3:W5"/>
    <mergeCell ref="E3:F4"/>
    <mergeCell ref="G3:H4"/>
    <mergeCell ref="I3:J4"/>
    <mergeCell ref="K3:O3"/>
    <mergeCell ref="R3:R5"/>
    <mergeCell ref="S3:S5"/>
    <mergeCell ref="A20:E20"/>
    <mergeCell ref="X3:X5"/>
    <mergeCell ref="Y3:Y5"/>
    <mergeCell ref="K4:L4"/>
    <mergeCell ref="M4:M5"/>
    <mergeCell ref="N4:N5"/>
    <mergeCell ref="O4:O5"/>
    <mergeCell ref="P3:P5"/>
    <mergeCell ref="Q3:Q5"/>
    <mergeCell ref="T3:T5"/>
    <mergeCell ref="U3:U5"/>
    <mergeCell ref="A14:P14"/>
    <mergeCell ref="A15:P15"/>
    <mergeCell ref="A17:P17"/>
    <mergeCell ref="A18:P18"/>
    <mergeCell ref="A19:P19"/>
  </mergeCells>
  <printOptions horizontalCentered="1"/>
  <pageMargins left="0" right="0" top="1" bottom="0.75" header="0.3" footer="0.3"/>
  <pageSetup paperSize="3" orientation="landscape" r:id="rId1"/>
  <headerFooter alignWithMargins="0">
    <oddHeader>&amp;C&amp;16
&amp;A</oddHeader>
    <oddFooter>&amp;C&amp;14ISSUED
JUNE 2009&amp;R&amp;12&amp;F &amp;A
Page 28</oddFooter>
  </headerFooter>
  <colBreaks count="1" manualBreakCount="1">
    <brk id="16"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W40"/>
  <sheetViews>
    <sheetView showGridLines="0" zoomScale="87" zoomScaleNormal="87" zoomScalePageLayoutView="60" workbookViewId="0"/>
  </sheetViews>
  <sheetFormatPr defaultColWidth="2" defaultRowHeight="13.2" x14ac:dyDescent="0.25"/>
  <cols>
    <col min="1" max="1" width="9" style="2" customWidth="1"/>
    <col min="2" max="2" width="15.5546875" style="2" customWidth="1"/>
    <col min="3" max="7" width="12.6640625" style="2" customWidth="1"/>
    <col min="8" max="13" width="8.6640625" style="2" customWidth="1"/>
    <col min="14" max="14" width="22.109375" style="2" customWidth="1"/>
    <col min="15" max="15" width="21.5546875" style="2" bestFit="1" customWidth="1"/>
    <col min="16" max="16" width="20.6640625" style="2" customWidth="1"/>
    <col min="17" max="17" width="12.6640625" style="2" customWidth="1"/>
    <col min="18" max="18" width="16.44140625" style="2" customWidth="1"/>
    <col min="19" max="19" width="17" style="2" customWidth="1"/>
    <col min="20" max="22" width="20.6640625" style="2" customWidth="1"/>
    <col min="23" max="23" width="8.6640625" style="2" customWidth="1"/>
    <col min="24" max="16384" width="2" style="2"/>
  </cols>
  <sheetData>
    <row r="1" spans="1:23" ht="51.75" customHeight="1" thickBot="1" x14ac:dyDescent="0.3">
      <c r="A1" s="24"/>
      <c r="B1" s="24"/>
      <c r="C1" s="24"/>
      <c r="D1" s="24"/>
      <c r="E1" s="24"/>
      <c r="F1" s="24"/>
      <c r="G1" s="24"/>
      <c r="H1" s="24"/>
      <c r="I1" s="24"/>
      <c r="J1" s="24"/>
      <c r="K1" s="24"/>
      <c r="L1" s="24"/>
      <c r="M1" s="24"/>
      <c r="N1" s="24"/>
    </row>
    <row r="2" spans="1:23" s="27" customFormat="1" ht="25.5" customHeight="1" x14ac:dyDescent="0.25">
      <c r="A2" s="823" t="s">
        <v>2318</v>
      </c>
      <c r="B2" s="824"/>
      <c r="C2" s="824"/>
      <c r="D2" s="824"/>
      <c r="E2" s="824"/>
      <c r="F2" s="824"/>
      <c r="G2" s="824"/>
      <c r="H2" s="824"/>
      <c r="I2" s="824"/>
      <c r="J2" s="824"/>
      <c r="K2" s="824"/>
      <c r="L2" s="824"/>
      <c r="M2" s="824"/>
      <c r="N2" s="825"/>
      <c r="O2" s="987" t="s">
        <v>909</v>
      </c>
      <c r="P2" s="988"/>
      <c r="Q2" s="988"/>
      <c r="R2" s="988"/>
      <c r="S2" s="988"/>
      <c r="T2" s="988"/>
      <c r="U2" s="988"/>
      <c r="V2" s="988"/>
      <c r="W2" s="906"/>
    </row>
    <row r="3" spans="1:23" s="4" customFormat="1" ht="25.5" customHeight="1" x14ac:dyDescent="0.25">
      <c r="A3" s="828" t="s">
        <v>911</v>
      </c>
      <c r="B3" s="826" t="s">
        <v>836</v>
      </c>
      <c r="C3" s="826" t="s">
        <v>925</v>
      </c>
      <c r="D3" s="826" t="s">
        <v>837</v>
      </c>
      <c r="E3" s="826" t="s">
        <v>2319</v>
      </c>
      <c r="F3" s="826" t="s">
        <v>2320</v>
      </c>
      <c r="G3" s="826"/>
      <c r="H3" s="826" t="s">
        <v>2321</v>
      </c>
      <c r="I3" s="826"/>
      <c r="J3" s="826" t="s">
        <v>1343</v>
      </c>
      <c r="K3" s="826"/>
      <c r="L3" s="826" t="s">
        <v>1128</v>
      </c>
      <c r="M3" s="826"/>
      <c r="N3" s="832" t="s">
        <v>822</v>
      </c>
      <c r="O3" s="818" t="s">
        <v>906</v>
      </c>
      <c r="P3" s="815" t="s">
        <v>931</v>
      </c>
      <c r="Q3" s="815" t="s">
        <v>932</v>
      </c>
      <c r="R3" s="815" t="s">
        <v>2085</v>
      </c>
      <c r="S3" s="815" t="s">
        <v>2086</v>
      </c>
      <c r="T3" s="815" t="s">
        <v>933</v>
      </c>
      <c r="U3" s="815" t="s">
        <v>940</v>
      </c>
      <c r="V3" s="815" t="s">
        <v>941</v>
      </c>
      <c r="W3" s="812" t="s">
        <v>934</v>
      </c>
    </row>
    <row r="4" spans="1:23" s="4" customFormat="1" ht="32.25" customHeight="1" x14ac:dyDescent="0.25">
      <c r="A4" s="828"/>
      <c r="B4" s="826"/>
      <c r="C4" s="826"/>
      <c r="D4" s="826"/>
      <c r="E4" s="826"/>
      <c r="F4" s="826"/>
      <c r="G4" s="826"/>
      <c r="H4" s="826"/>
      <c r="I4" s="826"/>
      <c r="J4" s="826"/>
      <c r="K4" s="826"/>
      <c r="L4" s="826"/>
      <c r="M4" s="826"/>
      <c r="N4" s="832"/>
      <c r="O4" s="819"/>
      <c r="P4" s="816"/>
      <c r="Q4" s="816"/>
      <c r="R4" s="816"/>
      <c r="S4" s="816"/>
      <c r="T4" s="816"/>
      <c r="U4" s="816"/>
      <c r="V4" s="816"/>
      <c r="W4" s="813"/>
    </row>
    <row r="5" spans="1:23" s="4" customFormat="1" ht="25.5" customHeight="1" thickBot="1" x14ac:dyDescent="0.3">
      <c r="A5" s="829"/>
      <c r="B5" s="827"/>
      <c r="C5" s="827"/>
      <c r="D5" s="827"/>
      <c r="E5" s="827"/>
      <c r="F5" s="243" t="s">
        <v>978</v>
      </c>
      <c r="G5" s="243" t="s">
        <v>980</v>
      </c>
      <c r="H5" s="243" t="s">
        <v>967</v>
      </c>
      <c r="I5" s="243" t="s">
        <v>949</v>
      </c>
      <c r="J5" s="243" t="s">
        <v>978</v>
      </c>
      <c r="K5" s="243" t="s">
        <v>980</v>
      </c>
      <c r="L5" s="243" t="s">
        <v>968</v>
      </c>
      <c r="M5" s="243" t="s">
        <v>969</v>
      </c>
      <c r="N5" s="833"/>
      <c r="O5" s="820"/>
      <c r="P5" s="817"/>
      <c r="Q5" s="817"/>
      <c r="R5" s="817"/>
      <c r="S5" s="817"/>
      <c r="T5" s="817"/>
      <c r="U5" s="817"/>
      <c r="V5" s="817"/>
      <c r="W5" s="814"/>
    </row>
    <row r="6" spans="1:23" s="33" customFormat="1" ht="32.1" customHeight="1" thickTop="1" x14ac:dyDescent="0.25">
      <c r="A6" s="257" t="s">
        <v>133</v>
      </c>
      <c r="B6" s="246" t="s">
        <v>548</v>
      </c>
      <c r="C6" s="258" t="s">
        <v>1109</v>
      </c>
      <c r="D6" s="246" t="s">
        <v>2322</v>
      </c>
      <c r="E6" s="246" t="s">
        <v>2323</v>
      </c>
      <c r="F6" s="263">
        <v>50</v>
      </c>
      <c r="G6" s="260">
        <f>ROUND(F6*6.9,2-LEN(INT(F6*6.9)))</f>
        <v>350</v>
      </c>
      <c r="H6" s="263">
        <v>15</v>
      </c>
      <c r="I6" s="284">
        <f>ROUND(H6*0.06309,2-LEN(INT(H6*0.06309)))</f>
        <v>0.9</v>
      </c>
      <c r="J6" s="263">
        <v>20</v>
      </c>
      <c r="K6" s="260">
        <f>ROUND(J6*6.9,2-LEN(INT(J6*6.9)))</f>
        <v>140</v>
      </c>
      <c r="L6" s="263">
        <v>30</v>
      </c>
      <c r="M6" s="260">
        <f>ROUND(L6*3.785,2-LEN(INT(L6*3.785)))</f>
        <v>110</v>
      </c>
      <c r="N6" s="267" t="s">
        <v>1138</v>
      </c>
      <c r="O6" s="367"/>
      <c r="P6" s="89"/>
      <c r="Q6" s="89"/>
      <c r="R6" s="89"/>
      <c r="S6" s="89"/>
      <c r="T6" s="89"/>
      <c r="U6" s="89"/>
      <c r="V6" s="89"/>
      <c r="W6" s="90"/>
    </row>
    <row r="7" spans="1:23" s="33" customFormat="1" ht="32.1" customHeight="1" x14ac:dyDescent="0.25">
      <c r="A7" s="85"/>
      <c r="B7" s="182"/>
      <c r="C7" s="87"/>
      <c r="D7" s="87"/>
      <c r="E7" s="87"/>
      <c r="F7" s="86"/>
      <c r="G7" s="260">
        <f t="shared" ref="G7:G12" si="0">ROUND(F7*6.9,2-LEN(INT(F7*6.9)))</f>
        <v>0</v>
      </c>
      <c r="H7" s="86"/>
      <c r="I7" s="284">
        <f t="shared" ref="I7:I12" si="1">ROUND(H7*0.06309,2-LEN(INT(H7*0.06309)))</f>
        <v>0</v>
      </c>
      <c r="J7" s="86"/>
      <c r="K7" s="260">
        <f t="shared" ref="K7:K12" si="2">ROUND(J7*6.9,2-LEN(INT(J7*6.9)))</f>
        <v>0</v>
      </c>
      <c r="L7" s="86"/>
      <c r="M7" s="260">
        <f t="shared" ref="M7:M12" si="3">ROUND(L7*3.785,2-LEN(INT(L7*3.785)))</f>
        <v>0</v>
      </c>
      <c r="N7" s="113"/>
      <c r="O7" s="364"/>
      <c r="P7" s="48"/>
      <c r="Q7" s="48"/>
      <c r="R7" s="48"/>
      <c r="S7" s="48"/>
      <c r="T7" s="48"/>
      <c r="U7" s="48"/>
      <c r="V7" s="48"/>
      <c r="W7" s="49"/>
    </row>
    <row r="8" spans="1:23" s="33" customFormat="1" ht="32.1" customHeight="1" x14ac:dyDescent="0.25">
      <c r="A8" s="85"/>
      <c r="B8" s="182"/>
      <c r="C8" s="87"/>
      <c r="D8" s="87"/>
      <c r="E8" s="87"/>
      <c r="F8" s="86"/>
      <c r="G8" s="260">
        <f t="shared" si="0"/>
        <v>0</v>
      </c>
      <c r="H8" s="86"/>
      <c r="I8" s="284">
        <f t="shared" si="1"/>
        <v>0</v>
      </c>
      <c r="J8" s="86"/>
      <c r="K8" s="260">
        <f t="shared" si="2"/>
        <v>0</v>
      </c>
      <c r="L8" s="86"/>
      <c r="M8" s="260">
        <f t="shared" si="3"/>
        <v>0</v>
      </c>
      <c r="N8" s="113"/>
      <c r="O8" s="364"/>
      <c r="P8" s="48"/>
      <c r="Q8" s="48"/>
      <c r="R8" s="48"/>
      <c r="S8" s="48"/>
      <c r="T8" s="48"/>
      <c r="U8" s="48"/>
      <c r="V8" s="48"/>
      <c r="W8" s="49"/>
    </row>
    <row r="9" spans="1:23" s="33" customFormat="1" ht="32.1" customHeight="1" x14ac:dyDescent="0.25">
      <c r="A9" s="85"/>
      <c r="B9" s="182"/>
      <c r="C9" s="87"/>
      <c r="D9" s="87"/>
      <c r="E9" s="87"/>
      <c r="F9" s="86"/>
      <c r="G9" s="260">
        <f t="shared" si="0"/>
        <v>0</v>
      </c>
      <c r="H9" s="86"/>
      <c r="I9" s="284">
        <f t="shared" si="1"/>
        <v>0</v>
      </c>
      <c r="J9" s="86"/>
      <c r="K9" s="260">
        <f t="shared" si="2"/>
        <v>0</v>
      </c>
      <c r="L9" s="86"/>
      <c r="M9" s="260">
        <f t="shared" si="3"/>
        <v>0</v>
      </c>
      <c r="N9" s="113"/>
      <c r="O9" s="364"/>
      <c r="P9" s="48"/>
      <c r="Q9" s="48"/>
      <c r="R9" s="48"/>
      <c r="S9" s="48"/>
      <c r="T9" s="48"/>
      <c r="U9" s="48"/>
      <c r="V9" s="48"/>
      <c r="W9" s="49"/>
    </row>
    <row r="10" spans="1:23" s="33" customFormat="1" ht="32.1" customHeight="1" x14ac:dyDescent="0.25">
      <c r="A10" s="85"/>
      <c r="B10" s="182"/>
      <c r="C10" s="87"/>
      <c r="D10" s="87"/>
      <c r="E10" s="87"/>
      <c r="F10" s="86"/>
      <c r="G10" s="260">
        <f t="shared" si="0"/>
        <v>0</v>
      </c>
      <c r="H10" s="86"/>
      <c r="I10" s="284">
        <f t="shared" si="1"/>
        <v>0</v>
      </c>
      <c r="J10" s="86"/>
      <c r="K10" s="260">
        <f t="shared" si="2"/>
        <v>0</v>
      </c>
      <c r="L10" s="86"/>
      <c r="M10" s="260">
        <f t="shared" si="3"/>
        <v>0</v>
      </c>
      <c r="N10" s="113"/>
      <c r="O10" s="364"/>
      <c r="P10" s="48"/>
      <c r="Q10" s="48"/>
      <c r="R10" s="48"/>
      <c r="S10" s="48"/>
      <c r="T10" s="48"/>
      <c r="U10" s="48"/>
      <c r="V10" s="48"/>
      <c r="W10" s="49"/>
    </row>
    <row r="11" spans="1:23" s="33" customFormat="1" ht="32.1" customHeight="1" x14ac:dyDescent="0.25">
      <c r="A11" s="85"/>
      <c r="B11" s="182"/>
      <c r="C11" s="87"/>
      <c r="D11" s="87"/>
      <c r="E11" s="87"/>
      <c r="F11" s="86"/>
      <c r="G11" s="260">
        <f t="shared" si="0"/>
        <v>0</v>
      </c>
      <c r="H11" s="86"/>
      <c r="I11" s="284">
        <f t="shared" si="1"/>
        <v>0</v>
      </c>
      <c r="J11" s="86"/>
      <c r="K11" s="260">
        <f t="shared" si="2"/>
        <v>0</v>
      </c>
      <c r="L11" s="86"/>
      <c r="M11" s="260">
        <f t="shared" si="3"/>
        <v>0</v>
      </c>
      <c r="N11" s="113"/>
      <c r="O11" s="364"/>
      <c r="P11" s="48"/>
      <c r="Q11" s="48"/>
      <c r="R11" s="48"/>
      <c r="S11" s="48"/>
      <c r="T11" s="48"/>
      <c r="U11" s="48"/>
      <c r="V11" s="48"/>
      <c r="W11" s="49"/>
    </row>
    <row r="12" spans="1:23" s="33" customFormat="1" ht="32.1" customHeight="1" thickBot="1" x14ac:dyDescent="0.3">
      <c r="A12" s="40"/>
      <c r="B12" s="30"/>
      <c r="C12" s="42"/>
      <c r="D12" s="42"/>
      <c r="E12" s="42"/>
      <c r="F12" s="148"/>
      <c r="G12" s="34">
        <f t="shared" si="0"/>
        <v>0</v>
      </c>
      <c r="H12" s="148"/>
      <c r="I12" s="285">
        <f t="shared" si="1"/>
        <v>0</v>
      </c>
      <c r="J12" s="148"/>
      <c r="K12" s="34">
        <f t="shared" si="2"/>
        <v>0</v>
      </c>
      <c r="L12" s="148"/>
      <c r="M12" s="34">
        <f t="shared" si="3"/>
        <v>0</v>
      </c>
      <c r="N12" s="43"/>
      <c r="O12" s="368"/>
      <c r="P12" s="44"/>
      <c r="Q12" s="44"/>
      <c r="R12" s="44"/>
      <c r="S12" s="44"/>
      <c r="T12" s="44"/>
      <c r="U12" s="44"/>
      <c r="V12" s="44"/>
      <c r="W12" s="45"/>
    </row>
    <row r="13" spans="1:23" ht="26.25" customHeight="1" x14ac:dyDescent="0.25">
      <c r="A13" s="24"/>
      <c r="B13" s="24"/>
      <c r="C13" s="24"/>
      <c r="D13" s="24"/>
      <c r="E13" s="24"/>
      <c r="F13" s="24"/>
      <c r="G13" s="24"/>
      <c r="H13" s="24"/>
      <c r="I13" s="24"/>
      <c r="J13" s="24"/>
      <c r="K13" s="24"/>
      <c r="L13" s="24"/>
      <c r="M13" s="24"/>
      <c r="N13" s="24"/>
    </row>
    <row r="14" spans="1:23" ht="26.25" customHeight="1" x14ac:dyDescent="0.25">
      <c r="A14" s="989" t="s">
        <v>828</v>
      </c>
      <c r="B14" s="989"/>
      <c r="C14" s="989"/>
      <c r="D14" s="989"/>
      <c r="E14" s="989"/>
      <c r="F14" s="989"/>
      <c r="G14" s="989"/>
      <c r="H14" s="989"/>
      <c r="I14" s="989"/>
      <c r="J14" s="989"/>
      <c r="K14" s="989"/>
      <c r="L14" s="989"/>
      <c r="M14" s="989"/>
      <c r="N14" s="989"/>
    </row>
    <row r="15" spans="1:23" ht="26.25" customHeight="1" x14ac:dyDescent="0.25">
      <c r="A15" s="990"/>
      <c r="B15" s="990"/>
      <c r="C15" s="990"/>
      <c r="D15" s="990"/>
      <c r="E15" s="990"/>
      <c r="F15" s="990"/>
      <c r="G15" s="990"/>
      <c r="H15" s="990"/>
      <c r="I15" s="990"/>
      <c r="J15" s="990"/>
      <c r="K15" s="990"/>
      <c r="L15" s="990"/>
      <c r="M15" s="990"/>
      <c r="N15" s="990"/>
    </row>
    <row r="16" spans="1:23" ht="26.25" customHeight="1" x14ac:dyDescent="0.25">
      <c r="A16" s="24"/>
      <c r="B16" s="24"/>
      <c r="C16" s="24"/>
      <c r="D16" s="24"/>
      <c r="E16" s="24"/>
      <c r="F16" s="24"/>
      <c r="G16" s="24"/>
      <c r="H16" s="24"/>
      <c r="I16" s="24"/>
      <c r="J16" s="24"/>
      <c r="K16" s="24"/>
      <c r="L16" s="24"/>
      <c r="M16" s="24"/>
      <c r="N16" s="24"/>
    </row>
    <row r="17" spans="1:14" ht="26.25" customHeight="1" x14ac:dyDescent="0.25">
      <c r="A17" s="840" t="s">
        <v>825</v>
      </c>
      <c r="B17" s="840"/>
      <c r="C17" s="840"/>
      <c r="D17" s="840"/>
      <c r="E17" s="840"/>
      <c r="F17" s="840"/>
      <c r="G17" s="840"/>
      <c r="H17" s="840"/>
      <c r="I17" s="840"/>
      <c r="J17" s="840"/>
      <c r="K17" s="840"/>
      <c r="L17" s="840"/>
      <c r="M17" s="840"/>
      <c r="N17" s="840"/>
    </row>
    <row r="18" spans="1:14" ht="26.25" customHeight="1" x14ac:dyDescent="0.25">
      <c r="A18" s="834" t="s">
        <v>776</v>
      </c>
      <c r="B18" s="834"/>
      <c r="C18" s="834"/>
      <c r="D18" s="834"/>
      <c r="E18" s="834"/>
      <c r="F18" s="834"/>
      <c r="G18" s="834"/>
      <c r="H18" s="834"/>
      <c r="I18" s="834"/>
      <c r="J18" s="834"/>
      <c r="K18" s="834"/>
      <c r="L18" s="834"/>
      <c r="M18" s="834"/>
      <c r="N18" s="834"/>
    </row>
    <row r="19" spans="1:14" ht="15.75" customHeight="1" x14ac:dyDescent="0.25">
      <c r="A19" s="919" t="s">
        <v>2300</v>
      </c>
      <c r="B19" s="919"/>
      <c r="C19" s="919"/>
      <c r="D19" s="919"/>
      <c r="E19" s="919"/>
      <c r="F19" s="24"/>
      <c r="G19" s="24"/>
      <c r="H19" s="24"/>
      <c r="I19" s="24"/>
      <c r="J19" s="24"/>
      <c r="K19" s="24"/>
      <c r="L19" s="24"/>
      <c r="M19" s="24"/>
      <c r="N19" s="24"/>
    </row>
    <row r="20" spans="1:14" x14ac:dyDescent="0.25">
      <c r="A20" s="24"/>
      <c r="B20" s="24"/>
      <c r="C20" s="24"/>
      <c r="D20" s="24"/>
      <c r="E20" s="24"/>
      <c r="F20" s="24"/>
      <c r="G20" s="24"/>
      <c r="H20" s="24"/>
      <c r="I20" s="24"/>
      <c r="J20" s="24"/>
      <c r="K20" s="24"/>
      <c r="L20" s="24"/>
      <c r="M20" s="24"/>
      <c r="N20" s="24"/>
    </row>
    <row r="21" spans="1:14" x14ac:dyDescent="0.25">
      <c r="A21" s="24"/>
      <c r="B21" s="24"/>
      <c r="C21" s="24"/>
      <c r="D21" s="24"/>
      <c r="E21" s="24"/>
      <c r="F21" s="24"/>
      <c r="G21" s="24"/>
      <c r="H21" s="24"/>
      <c r="I21" s="24"/>
      <c r="J21" s="24"/>
      <c r="K21" s="24"/>
      <c r="L21" s="24"/>
      <c r="M21" s="24"/>
      <c r="N21" s="24"/>
    </row>
    <row r="22" spans="1:14" x14ac:dyDescent="0.25">
      <c r="A22" s="24"/>
      <c r="B22" s="24"/>
      <c r="C22" s="24"/>
      <c r="D22" s="24"/>
      <c r="E22" s="24"/>
      <c r="F22" s="24"/>
      <c r="G22" s="24"/>
      <c r="H22" s="24"/>
      <c r="I22" s="24"/>
      <c r="J22" s="24"/>
      <c r="K22" s="24"/>
      <c r="L22" s="24"/>
      <c r="M22" s="24"/>
      <c r="N22" s="24"/>
    </row>
    <row r="23" spans="1:14" x14ac:dyDescent="0.25">
      <c r="A23" s="24"/>
      <c r="B23" s="24"/>
      <c r="C23" s="24"/>
      <c r="D23" s="24"/>
      <c r="E23" s="24"/>
      <c r="F23" s="24"/>
      <c r="G23" s="24"/>
      <c r="H23" s="24"/>
      <c r="I23" s="24"/>
      <c r="J23" s="24"/>
      <c r="K23" s="24"/>
      <c r="L23" s="24"/>
      <c r="M23" s="24"/>
      <c r="N23" s="24"/>
    </row>
    <row r="24" spans="1:14" x14ac:dyDescent="0.25">
      <c r="A24" s="24"/>
      <c r="B24" s="24"/>
      <c r="C24" s="24"/>
      <c r="D24" s="24"/>
      <c r="E24" s="24"/>
      <c r="F24" s="24"/>
      <c r="G24" s="24"/>
      <c r="H24" s="24"/>
      <c r="I24" s="24"/>
      <c r="J24" s="24"/>
      <c r="K24" s="24"/>
      <c r="L24" s="24"/>
      <c r="M24" s="24"/>
      <c r="N24" s="24"/>
    </row>
    <row r="25" spans="1:14" x14ac:dyDescent="0.25">
      <c r="A25" s="24"/>
      <c r="B25" s="24"/>
      <c r="C25" s="24"/>
      <c r="D25" s="24"/>
      <c r="E25" s="24"/>
      <c r="F25" s="24"/>
      <c r="G25" s="24"/>
      <c r="H25" s="24"/>
      <c r="I25" s="24"/>
      <c r="J25" s="24"/>
      <c r="K25" s="24"/>
      <c r="L25" s="24"/>
      <c r="M25" s="24"/>
      <c r="N25" s="24"/>
    </row>
    <row r="26" spans="1:14" x14ac:dyDescent="0.25">
      <c r="A26" s="24"/>
      <c r="B26" s="24"/>
      <c r="C26" s="24"/>
      <c r="D26" s="24"/>
      <c r="E26" s="24"/>
      <c r="F26" s="24"/>
      <c r="G26" s="24"/>
      <c r="H26" s="24"/>
      <c r="I26" s="24"/>
      <c r="J26" s="24"/>
      <c r="K26" s="24"/>
      <c r="L26" s="24"/>
      <c r="M26" s="24"/>
      <c r="N26" s="24"/>
    </row>
    <row r="27" spans="1:14" x14ac:dyDescent="0.25">
      <c r="A27" s="24"/>
      <c r="B27" s="24"/>
      <c r="C27" s="24"/>
      <c r="D27" s="24"/>
      <c r="E27" s="24"/>
      <c r="F27" s="24"/>
      <c r="G27" s="24"/>
      <c r="H27" s="24"/>
      <c r="I27" s="24"/>
      <c r="J27" s="24"/>
      <c r="K27" s="24"/>
      <c r="L27" s="24"/>
      <c r="M27" s="24"/>
      <c r="N27" s="24"/>
    </row>
    <row r="28" spans="1:14" x14ac:dyDescent="0.25">
      <c r="A28" s="24"/>
      <c r="B28" s="24"/>
      <c r="C28" s="24"/>
      <c r="D28" s="24"/>
      <c r="E28" s="24"/>
      <c r="F28" s="24"/>
      <c r="G28" s="24"/>
      <c r="H28" s="24"/>
      <c r="I28" s="24"/>
      <c r="J28" s="24"/>
      <c r="K28" s="24"/>
      <c r="L28" s="24"/>
      <c r="M28" s="24"/>
      <c r="N28" s="24"/>
    </row>
    <row r="29" spans="1:14" x14ac:dyDescent="0.25">
      <c r="A29" s="24"/>
      <c r="B29" s="24"/>
      <c r="C29" s="24"/>
      <c r="D29" s="24"/>
      <c r="E29" s="24"/>
      <c r="F29" s="24"/>
      <c r="G29" s="24"/>
      <c r="H29" s="24"/>
      <c r="I29" s="24"/>
      <c r="J29" s="24"/>
      <c r="K29" s="24"/>
      <c r="L29" s="24"/>
      <c r="M29" s="24"/>
      <c r="N29" s="24"/>
    </row>
    <row r="30" spans="1:14" x14ac:dyDescent="0.25">
      <c r="A30" s="24"/>
      <c r="B30" s="24"/>
      <c r="C30" s="24"/>
      <c r="D30" s="24"/>
      <c r="E30" s="24"/>
      <c r="F30" s="24"/>
      <c r="G30" s="24"/>
      <c r="H30" s="24"/>
      <c r="I30" s="24"/>
      <c r="J30" s="24"/>
      <c r="K30" s="24"/>
      <c r="L30" s="24"/>
      <c r="M30" s="24"/>
      <c r="N30" s="24"/>
    </row>
    <row r="31" spans="1:14" x14ac:dyDescent="0.25">
      <c r="A31" s="24"/>
      <c r="B31" s="24"/>
      <c r="C31" s="24"/>
      <c r="D31" s="24"/>
      <c r="E31" s="24"/>
      <c r="F31" s="24"/>
      <c r="G31" s="24"/>
      <c r="H31" s="24"/>
      <c r="I31" s="24"/>
      <c r="J31" s="24"/>
      <c r="K31" s="24"/>
      <c r="L31" s="24"/>
      <c r="M31" s="24"/>
      <c r="N31" s="24"/>
    </row>
    <row r="32" spans="1:14" x14ac:dyDescent="0.25">
      <c r="A32" s="24"/>
      <c r="B32" s="24"/>
      <c r="C32" s="24"/>
      <c r="D32" s="24"/>
      <c r="E32" s="24"/>
      <c r="F32" s="24"/>
      <c r="G32" s="24"/>
      <c r="H32" s="24"/>
      <c r="I32" s="24"/>
      <c r="J32" s="24"/>
      <c r="K32" s="24"/>
      <c r="L32" s="24"/>
      <c r="M32" s="24"/>
      <c r="N32" s="24"/>
    </row>
    <row r="33" spans="1:14" x14ac:dyDescent="0.25">
      <c r="A33" s="24"/>
      <c r="B33" s="24"/>
      <c r="C33" s="24"/>
      <c r="D33" s="24"/>
      <c r="E33" s="24"/>
      <c r="F33" s="24"/>
      <c r="G33" s="24"/>
      <c r="H33" s="24"/>
      <c r="I33" s="24"/>
      <c r="J33" s="24"/>
      <c r="K33" s="24"/>
      <c r="L33" s="24"/>
      <c r="M33" s="24"/>
      <c r="N33" s="24"/>
    </row>
    <row r="34" spans="1:14" x14ac:dyDescent="0.25">
      <c r="A34" s="24"/>
      <c r="B34" s="24"/>
      <c r="C34" s="24"/>
      <c r="D34" s="24"/>
      <c r="E34" s="24"/>
      <c r="F34" s="24"/>
      <c r="G34" s="24"/>
      <c r="H34" s="24"/>
      <c r="I34" s="24"/>
      <c r="J34" s="24"/>
      <c r="K34" s="24"/>
      <c r="L34" s="24"/>
      <c r="M34" s="24"/>
      <c r="N34" s="24"/>
    </row>
    <row r="35" spans="1:14" x14ac:dyDescent="0.25">
      <c r="A35" s="24"/>
      <c r="B35" s="24"/>
      <c r="C35" s="24"/>
      <c r="D35" s="24"/>
      <c r="E35" s="24"/>
      <c r="F35" s="24"/>
      <c r="G35" s="24"/>
      <c r="H35" s="24"/>
      <c r="I35" s="24"/>
      <c r="J35" s="24"/>
      <c r="K35" s="24"/>
      <c r="L35" s="24"/>
      <c r="M35" s="24"/>
      <c r="N35" s="24"/>
    </row>
    <row r="36" spans="1:14" x14ac:dyDescent="0.25">
      <c r="A36" s="24"/>
      <c r="B36" s="24"/>
      <c r="C36" s="24"/>
      <c r="D36" s="24"/>
      <c r="E36" s="24"/>
      <c r="F36" s="24"/>
      <c r="G36" s="24"/>
      <c r="H36" s="24"/>
      <c r="I36" s="24"/>
      <c r="J36" s="24"/>
      <c r="K36" s="24"/>
      <c r="L36" s="24"/>
      <c r="M36" s="24"/>
      <c r="N36" s="24"/>
    </row>
    <row r="37" spans="1:14" x14ac:dyDescent="0.25">
      <c r="A37" s="24"/>
      <c r="B37" s="24"/>
      <c r="C37" s="24"/>
      <c r="D37" s="24"/>
      <c r="E37" s="24"/>
      <c r="F37" s="24"/>
      <c r="G37" s="24"/>
      <c r="H37" s="24"/>
      <c r="I37" s="24"/>
      <c r="J37" s="24"/>
      <c r="K37" s="24"/>
      <c r="L37" s="24"/>
      <c r="M37" s="24"/>
      <c r="N37" s="24"/>
    </row>
    <row r="38" spans="1:14" x14ac:dyDescent="0.25">
      <c r="A38" s="24"/>
      <c r="B38" s="24"/>
      <c r="C38" s="24"/>
      <c r="D38" s="24"/>
      <c r="E38" s="24"/>
      <c r="F38" s="24"/>
      <c r="G38" s="24"/>
      <c r="H38" s="24"/>
      <c r="I38" s="24"/>
      <c r="J38" s="24"/>
      <c r="K38" s="24"/>
      <c r="L38" s="24"/>
      <c r="M38" s="24"/>
      <c r="N38" s="24"/>
    </row>
    <row r="39" spans="1:14" x14ac:dyDescent="0.25">
      <c r="A39" s="24"/>
      <c r="B39" s="24"/>
      <c r="C39" s="24"/>
      <c r="D39" s="24"/>
      <c r="E39" s="24"/>
      <c r="F39" s="24"/>
      <c r="G39" s="24"/>
      <c r="H39" s="24"/>
      <c r="I39" s="24"/>
      <c r="J39" s="24"/>
      <c r="K39" s="24"/>
      <c r="L39" s="24"/>
      <c r="M39" s="24"/>
      <c r="N39" s="24"/>
    </row>
    <row r="40" spans="1:14" x14ac:dyDescent="0.25">
      <c r="A40" s="24"/>
      <c r="B40" s="24"/>
      <c r="C40" s="24"/>
      <c r="D40" s="24"/>
      <c r="E40" s="24"/>
      <c r="F40" s="24"/>
      <c r="G40" s="24"/>
      <c r="H40" s="24"/>
      <c r="I40" s="24"/>
      <c r="J40" s="24"/>
      <c r="K40" s="24"/>
      <c r="L40" s="24"/>
      <c r="M40" s="24"/>
      <c r="N40" s="24"/>
    </row>
  </sheetData>
  <mergeCells count="26">
    <mergeCell ref="A2:N2"/>
    <mergeCell ref="O2:W2"/>
    <mergeCell ref="A3:A5"/>
    <mergeCell ref="B3:B5"/>
    <mergeCell ref="C3:C5"/>
    <mergeCell ref="D3:D5"/>
    <mergeCell ref="E3:E5"/>
    <mergeCell ref="F3:G4"/>
    <mergeCell ref="H3:I4"/>
    <mergeCell ref="J3:K4"/>
    <mergeCell ref="T3:T5"/>
    <mergeCell ref="U3:U5"/>
    <mergeCell ref="V3:V5"/>
    <mergeCell ref="W3:W5"/>
    <mergeCell ref="Q3:Q5"/>
    <mergeCell ref="R3:R5"/>
    <mergeCell ref="A15:N15"/>
    <mergeCell ref="A17:N17"/>
    <mergeCell ref="A18:N18"/>
    <mergeCell ref="A19:E19"/>
    <mergeCell ref="S3:S5"/>
    <mergeCell ref="A14:N14"/>
    <mergeCell ref="L3:M4"/>
    <mergeCell ref="N3:N5"/>
    <mergeCell ref="O3:O5"/>
    <mergeCell ref="P3:P5"/>
  </mergeCells>
  <printOptions horizontalCentered="1"/>
  <pageMargins left="0" right="0" top="1" bottom="0.75" header="0.3" footer="0.3"/>
  <pageSetup paperSize="3" orientation="landscape" r:id="rId1"/>
  <headerFooter alignWithMargins="0">
    <oddHeader>&amp;C&amp;16
&amp;A</oddHeader>
    <oddFooter>&amp;C&amp;14ISSUED
JUNE 2009&amp;R&amp;12&amp;F &amp;A
Page 28</oddFooter>
  </headerFooter>
  <colBreaks count="1" manualBreakCount="1">
    <brk id="14"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V47"/>
  <sheetViews>
    <sheetView showGridLines="0" zoomScale="60" zoomScaleNormal="60" zoomScalePageLayoutView="60" workbookViewId="0"/>
  </sheetViews>
  <sheetFormatPr defaultColWidth="9.109375" defaultRowHeight="13.2" x14ac:dyDescent="0.25"/>
  <cols>
    <col min="1" max="1" width="9" style="2" customWidth="1"/>
    <col min="2" max="2" width="13.44140625" style="2" customWidth="1"/>
    <col min="3" max="3" width="12.109375" style="2" customWidth="1"/>
    <col min="4" max="5" width="11.109375" style="2" customWidth="1"/>
    <col min="6" max="9" width="8.6640625" style="2" customWidth="1"/>
    <col min="10" max="10" width="10.6640625" style="2" customWidth="1"/>
    <col min="11" max="11" width="11.44140625" style="2" customWidth="1"/>
    <col min="12" max="12" width="54" style="2" customWidth="1"/>
    <col min="13" max="13" width="21.5546875" style="2" bestFit="1" customWidth="1"/>
    <col min="14" max="14" width="20.6640625" style="2" customWidth="1"/>
    <col min="15" max="15" width="12.6640625" style="2" customWidth="1"/>
    <col min="16" max="16" width="16.44140625" style="2" customWidth="1"/>
    <col min="17" max="17" width="17" style="2" customWidth="1"/>
    <col min="18" max="20" width="20.6640625" style="2" customWidth="1"/>
    <col min="21" max="21" width="8.6640625" style="2" customWidth="1"/>
    <col min="22" max="16384" width="9.109375" style="2"/>
  </cols>
  <sheetData>
    <row r="1" spans="1:22" ht="44.25" customHeight="1" thickBot="1" x14ac:dyDescent="0.3">
      <c r="A1" s="177"/>
      <c r="B1" s="24"/>
      <c r="C1" s="24"/>
      <c r="D1" s="24"/>
      <c r="E1" s="24"/>
      <c r="F1" s="24"/>
      <c r="G1" s="24"/>
      <c r="H1" s="24"/>
      <c r="I1" s="24"/>
      <c r="J1" s="24"/>
      <c r="K1" s="24"/>
      <c r="L1" s="24"/>
    </row>
    <row r="2" spans="1:22" s="3" customFormat="1" ht="32.25" customHeight="1" x14ac:dyDescent="0.25">
      <c r="A2" s="823" t="s">
        <v>1625</v>
      </c>
      <c r="B2" s="824"/>
      <c r="C2" s="824"/>
      <c r="D2" s="824"/>
      <c r="E2" s="824"/>
      <c r="F2" s="824"/>
      <c r="G2" s="824"/>
      <c r="H2" s="824"/>
      <c r="I2" s="824"/>
      <c r="J2" s="824"/>
      <c r="K2" s="824"/>
      <c r="L2" s="825"/>
      <c r="M2" s="987" t="s">
        <v>909</v>
      </c>
      <c r="N2" s="988"/>
      <c r="O2" s="988"/>
      <c r="P2" s="988"/>
      <c r="Q2" s="988"/>
      <c r="R2" s="988"/>
      <c r="S2" s="988"/>
      <c r="T2" s="988"/>
      <c r="U2" s="906"/>
      <c r="V2" s="23"/>
    </row>
    <row r="3" spans="1:22" s="4" customFormat="1" ht="18" customHeight="1" x14ac:dyDescent="0.25">
      <c r="A3" s="828" t="s">
        <v>911</v>
      </c>
      <c r="B3" s="826" t="s">
        <v>836</v>
      </c>
      <c r="C3" s="826" t="s">
        <v>925</v>
      </c>
      <c r="D3" s="853" t="s">
        <v>842</v>
      </c>
      <c r="E3" s="826" t="s">
        <v>977</v>
      </c>
      <c r="F3" s="826" t="s">
        <v>951</v>
      </c>
      <c r="G3" s="826"/>
      <c r="H3" s="826" t="s">
        <v>981</v>
      </c>
      <c r="I3" s="896"/>
      <c r="J3" s="826" t="s">
        <v>979</v>
      </c>
      <c r="K3" s="826"/>
      <c r="L3" s="832" t="s">
        <v>822</v>
      </c>
      <c r="M3" s="818" t="s">
        <v>906</v>
      </c>
      <c r="N3" s="815" t="s">
        <v>931</v>
      </c>
      <c r="O3" s="815" t="s">
        <v>932</v>
      </c>
      <c r="P3" s="815" t="s">
        <v>2085</v>
      </c>
      <c r="Q3" s="815" t="s">
        <v>2086</v>
      </c>
      <c r="R3" s="815" t="s">
        <v>933</v>
      </c>
      <c r="S3" s="815" t="s">
        <v>940</v>
      </c>
      <c r="T3" s="815" t="s">
        <v>941</v>
      </c>
      <c r="U3" s="812" t="s">
        <v>934</v>
      </c>
    </row>
    <row r="4" spans="1:22" s="4" customFormat="1" ht="18" customHeight="1" x14ac:dyDescent="0.25">
      <c r="A4" s="828"/>
      <c r="B4" s="826"/>
      <c r="C4" s="826"/>
      <c r="D4" s="890"/>
      <c r="E4" s="826"/>
      <c r="F4" s="826"/>
      <c r="G4" s="826"/>
      <c r="H4" s="896"/>
      <c r="I4" s="896"/>
      <c r="J4" s="826"/>
      <c r="K4" s="826"/>
      <c r="L4" s="832"/>
      <c r="M4" s="819"/>
      <c r="N4" s="816"/>
      <c r="O4" s="816"/>
      <c r="P4" s="816"/>
      <c r="Q4" s="816"/>
      <c r="R4" s="816"/>
      <c r="S4" s="816"/>
      <c r="T4" s="816"/>
      <c r="U4" s="813"/>
    </row>
    <row r="5" spans="1:22" s="4" customFormat="1" ht="25.35" customHeight="1" thickBot="1" x14ac:dyDescent="0.3">
      <c r="A5" s="829"/>
      <c r="B5" s="827"/>
      <c r="C5" s="827"/>
      <c r="D5" s="891"/>
      <c r="E5" s="827"/>
      <c r="F5" s="243" t="s">
        <v>947</v>
      </c>
      <c r="G5" s="243" t="s">
        <v>949</v>
      </c>
      <c r="H5" s="243" t="s">
        <v>973</v>
      </c>
      <c r="I5" s="243" t="s">
        <v>980</v>
      </c>
      <c r="J5" s="243" t="s">
        <v>978</v>
      </c>
      <c r="K5" s="243" t="s">
        <v>980</v>
      </c>
      <c r="L5" s="833"/>
      <c r="M5" s="820"/>
      <c r="N5" s="817"/>
      <c r="O5" s="817"/>
      <c r="P5" s="817"/>
      <c r="Q5" s="817"/>
      <c r="R5" s="817"/>
      <c r="S5" s="817"/>
      <c r="T5" s="817"/>
      <c r="U5" s="814"/>
    </row>
    <row r="6" spans="1:22" s="12" customFormat="1" ht="32.25" customHeight="1" thickTop="1" x14ac:dyDescent="0.25">
      <c r="A6" s="245" t="s">
        <v>1027</v>
      </c>
      <c r="B6" s="246" t="s">
        <v>1097</v>
      </c>
      <c r="C6" s="246" t="s">
        <v>1064</v>
      </c>
      <c r="D6" s="246"/>
      <c r="E6" s="246"/>
      <c r="F6" s="259">
        <v>100</v>
      </c>
      <c r="G6" s="260">
        <f>ROUND(F6*0.06309,2-LEN(INT(F6*0.06309)))</f>
        <v>6.3</v>
      </c>
      <c r="H6" s="275">
        <v>8</v>
      </c>
      <c r="I6" s="260">
        <f>ROUND(H6*2.989,2-LEN(INT(H6*2.989)))</f>
        <v>24</v>
      </c>
      <c r="J6" s="246" t="s">
        <v>1483</v>
      </c>
      <c r="K6" s="260" t="s">
        <v>1241</v>
      </c>
      <c r="L6" s="247" t="s">
        <v>1138</v>
      </c>
      <c r="M6" s="367"/>
      <c r="N6" s="89"/>
      <c r="O6" s="89"/>
      <c r="P6" s="89"/>
      <c r="Q6" s="89"/>
      <c r="R6" s="89"/>
      <c r="S6" s="89"/>
      <c r="T6" s="89"/>
      <c r="U6" s="90"/>
    </row>
    <row r="7" spans="1:22" s="12" customFormat="1" ht="32.25" customHeight="1" x14ac:dyDescent="0.25">
      <c r="A7" s="47"/>
      <c r="B7" s="182"/>
      <c r="C7" s="182"/>
      <c r="D7" s="182"/>
      <c r="E7" s="182"/>
      <c r="F7" s="180"/>
      <c r="G7" s="260">
        <f t="shared" ref="G7:G14" si="0">ROUND(F7*0.06309,2-LEN(INT(F7*0.06309)))</f>
        <v>0</v>
      </c>
      <c r="H7" s="101"/>
      <c r="I7" s="260">
        <f t="shared" ref="I7:I14" si="1">ROUND(H7*2.989,2-LEN(INT(H7*2.989)))</f>
        <v>0</v>
      </c>
      <c r="J7" s="182"/>
      <c r="K7" s="183"/>
      <c r="L7" s="46"/>
      <c r="M7" s="364"/>
      <c r="N7" s="48"/>
      <c r="O7" s="48"/>
      <c r="P7" s="48"/>
      <c r="Q7" s="48"/>
      <c r="R7" s="48"/>
      <c r="S7" s="48"/>
      <c r="T7" s="48"/>
      <c r="U7" s="49"/>
    </row>
    <row r="8" spans="1:22" s="12" customFormat="1" ht="32.25" customHeight="1" x14ac:dyDescent="0.25">
      <c r="A8" s="47"/>
      <c r="B8" s="182"/>
      <c r="C8" s="182"/>
      <c r="D8" s="182"/>
      <c r="E8" s="182"/>
      <c r="F8" s="180"/>
      <c r="G8" s="260">
        <f t="shared" si="0"/>
        <v>0</v>
      </c>
      <c r="H8" s="101"/>
      <c r="I8" s="260">
        <f t="shared" si="1"/>
        <v>0</v>
      </c>
      <c r="J8" s="182"/>
      <c r="K8" s="183"/>
      <c r="L8" s="46"/>
      <c r="M8" s="364"/>
      <c r="N8" s="48"/>
      <c r="O8" s="48"/>
      <c r="P8" s="48"/>
      <c r="Q8" s="48"/>
      <c r="R8" s="48"/>
      <c r="S8" s="48"/>
      <c r="T8" s="48"/>
      <c r="U8" s="49"/>
    </row>
    <row r="9" spans="1:22" s="12" customFormat="1" ht="32.25" customHeight="1" x14ac:dyDescent="0.25">
      <c r="A9" s="47"/>
      <c r="B9" s="182"/>
      <c r="C9" s="182"/>
      <c r="D9" s="182"/>
      <c r="E9" s="182"/>
      <c r="F9" s="180"/>
      <c r="G9" s="260">
        <f t="shared" si="0"/>
        <v>0</v>
      </c>
      <c r="H9" s="101"/>
      <c r="I9" s="260">
        <f t="shared" si="1"/>
        <v>0</v>
      </c>
      <c r="J9" s="182"/>
      <c r="K9" s="183"/>
      <c r="L9" s="46"/>
      <c r="M9" s="364"/>
      <c r="N9" s="48"/>
      <c r="O9" s="48"/>
      <c r="P9" s="48"/>
      <c r="Q9" s="48"/>
      <c r="R9" s="48"/>
      <c r="S9" s="48"/>
      <c r="T9" s="48"/>
      <c r="U9" s="49"/>
    </row>
    <row r="10" spans="1:22" s="12" customFormat="1" ht="32.25" customHeight="1" x14ac:dyDescent="0.25">
      <c r="A10" s="47"/>
      <c r="B10" s="182"/>
      <c r="C10" s="182"/>
      <c r="D10" s="182"/>
      <c r="E10" s="182"/>
      <c r="F10" s="180"/>
      <c r="G10" s="260">
        <f t="shared" si="0"/>
        <v>0</v>
      </c>
      <c r="H10" s="101"/>
      <c r="I10" s="260">
        <f t="shared" si="1"/>
        <v>0</v>
      </c>
      <c r="J10" s="182"/>
      <c r="K10" s="183"/>
      <c r="L10" s="46"/>
      <c r="M10" s="364"/>
      <c r="N10" s="48"/>
      <c r="O10" s="48"/>
      <c r="P10" s="48"/>
      <c r="Q10" s="48"/>
      <c r="R10" s="48"/>
      <c r="S10" s="48"/>
      <c r="T10" s="48"/>
      <c r="U10" s="49"/>
    </row>
    <row r="11" spans="1:22" s="12" customFormat="1" ht="32.25" customHeight="1" x14ac:dyDescent="0.25">
      <c r="A11" s="47"/>
      <c r="B11" s="182"/>
      <c r="C11" s="182"/>
      <c r="D11" s="182"/>
      <c r="E11" s="182"/>
      <c r="F11" s="180"/>
      <c r="G11" s="260">
        <f t="shared" si="0"/>
        <v>0</v>
      </c>
      <c r="H11" s="101"/>
      <c r="I11" s="260">
        <f t="shared" si="1"/>
        <v>0</v>
      </c>
      <c r="J11" s="182"/>
      <c r="K11" s="183"/>
      <c r="L11" s="46"/>
      <c r="M11" s="364"/>
      <c r="N11" s="48"/>
      <c r="O11" s="48"/>
      <c r="P11" s="48"/>
      <c r="Q11" s="48"/>
      <c r="R11" s="48"/>
      <c r="S11" s="48"/>
      <c r="T11" s="48"/>
      <c r="U11" s="49"/>
    </row>
    <row r="12" spans="1:22" s="12" customFormat="1" ht="32.25" customHeight="1" x14ac:dyDescent="0.25">
      <c r="A12" s="47"/>
      <c r="B12" s="182"/>
      <c r="C12" s="182"/>
      <c r="D12" s="182"/>
      <c r="E12" s="182"/>
      <c r="F12" s="180"/>
      <c r="G12" s="260">
        <f t="shared" si="0"/>
        <v>0</v>
      </c>
      <c r="H12" s="101"/>
      <c r="I12" s="260">
        <f t="shared" si="1"/>
        <v>0</v>
      </c>
      <c r="J12" s="182"/>
      <c r="K12" s="183"/>
      <c r="L12" s="46"/>
      <c r="M12" s="364"/>
      <c r="N12" s="48"/>
      <c r="O12" s="48"/>
      <c r="P12" s="48"/>
      <c r="Q12" s="48"/>
      <c r="R12" s="48"/>
      <c r="S12" s="48"/>
      <c r="T12" s="48"/>
      <c r="U12" s="49"/>
    </row>
    <row r="13" spans="1:22" s="12" customFormat="1" ht="32.25" customHeight="1" x14ac:dyDescent="0.25">
      <c r="A13" s="47"/>
      <c r="B13" s="182"/>
      <c r="C13" s="182"/>
      <c r="D13" s="182"/>
      <c r="E13" s="182"/>
      <c r="F13" s="180"/>
      <c r="G13" s="260">
        <f t="shared" si="0"/>
        <v>0</v>
      </c>
      <c r="H13" s="101"/>
      <c r="I13" s="260">
        <f t="shared" si="1"/>
        <v>0</v>
      </c>
      <c r="J13" s="182"/>
      <c r="K13" s="183"/>
      <c r="L13" s="46"/>
      <c r="M13" s="364"/>
      <c r="N13" s="48"/>
      <c r="O13" s="48"/>
      <c r="P13" s="48"/>
      <c r="Q13" s="48"/>
      <c r="R13" s="48"/>
      <c r="S13" s="48"/>
      <c r="T13" s="48"/>
      <c r="U13" s="49"/>
    </row>
    <row r="14" spans="1:22" s="12" customFormat="1" ht="32.25" customHeight="1" thickBot="1" x14ac:dyDescent="0.3">
      <c r="A14" s="29"/>
      <c r="B14" s="30"/>
      <c r="C14" s="30"/>
      <c r="D14" s="30"/>
      <c r="E14" s="30"/>
      <c r="F14" s="178"/>
      <c r="G14" s="34">
        <f t="shared" si="0"/>
        <v>0</v>
      </c>
      <c r="H14" s="111"/>
      <c r="I14" s="34">
        <f t="shared" si="1"/>
        <v>0</v>
      </c>
      <c r="J14" s="30"/>
      <c r="K14" s="34"/>
      <c r="L14" s="31"/>
      <c r="M14" s="368"/>
      <c r="N14" s="44"/>
      <c r="O14" s="44"/>
      <c r="P14" s="44"/>
      <c r="Q14" s="44"/>
      <c r="R14" s="44"/>
      <c r="S14" s="44"/>
      <c r="T14" s="44"/>
      <c r="U14" s="45"/>
    </row>
    <row r="15" spans="1:22" ht="28.65" customHeight="1" x14ac:dyDescent="0.25">
      <c r="A15" s="24"/>
      <c r="B15" s="24"/>
      <c r="C15" s="24"/>
      <c r="D15" s="24"/>
      <c r="E15" s="24"/>
      <c r="F15" s="24"/>
      <c r="G15" s="24"/>
      <c r="H15" s="24"/>
      <c r="I15" s="24"/>
      <c r="J15" s="24"/>
      <c r="K15" s="24"/>
      <c r="L15" s="24"/>
      <c r="U15" s="13"/>
    </row>
    <row r="16" spans="1:22" s="13" customFormat="1" ht="25.35" customHeight="1" x14ac:dyDescent="0.25">
      <c r="A16" s="374" t="s">
        <v>922</v>
      </c>
      <c r="B16" s="374"/>
      <c r="C16" s="374"/>
      <c r="D16" s="374"/>
      <c r="E16" s="374"/>
      <c r="F16" s="374"/>
      <c r="G16" s="381"/>
      <c r="H16" s="381"/>
      <c r="I16" s="381"/>
      <c r="J16" s="381"/>
      <c r="K16" s="381"/>
      <c r="L16" s="381"/>
    </row>
    <row r="17" spans="1:21" s="13" customFormat="1" ht="42" customHeight="1" x14ac:dyDescent="0.25">
      <c r="A17" s="834" t="s">
        <v>1028</v>
      </c>
      <c r="B17" s="834"/>
      <c r="C17" s="834"/>
      <c r="D17" s="834"/>
      <c r="E17" s="834"/>
      <c r="F17" s="834"/>
      <c r="G17" s="834"/>
      <c r="H17" s="834"/>
      <c r="I17" s="834"/>
      <c r="J17" s="834"/>
      <c r="K17" s="834"/>
      <c r="L17" s="834"/>
      <c r="M17" s="223"/>
      <c r="N17" s="223"/>
      <c r="O17" s="223"/>
      <c r="P17" s="223"/>
      <c r="Q17" s="223"/>
      <c r="R17" s="223"/>
      <c r="S17" s="223"/>
      <c r="T17" s="223"/>
      <c r="U17" s="223"/>
    </row>
    <row r="18" spans="1:21" s="223" customFormat="1" ht="27" customHeight="1" x14ac:dyDescent="0.25">
      <c r="A18" s="897" t="s">
        <v>1337</v>
      </c>
      <c r="B18" s="897"/>
      <c r="C18" s="897"/>
      <c r="D18" s="897"/>
      <c r="E18" s="897"/>
      <c r="F18" s="897"/>
      <c r="G18" s="897"/>
      <c r="H18" s="897"/>
      <c r="I18" s="897"/>
      <c r="J18" s="897"/>
      <c r="K18" s="897"/>
      <c r="L18" s="897"/>
      <c r="M18" s="2"/>
      <c r="N18" s="2"/>
      <c r="O18" s="2"/>
      <c r="P18" s="2"/>
      <c r="Q18" s="2"/>
      <c r="R18" s="2"/>
      <c r="S18" s="2"/>
      <c r="T18" s="2"/>
      <c r="U18" s="2"/>
    </row>
    <row r="19" spans="1:21" ht="27" customHeight="1" x14ac:dyDescent="0.25">
      <c r="A19" s="834" t="s">
        <v>777</v>
      </c>
      <c r="B19" s="834"/>
      <c r="C19" s="834"/>
      <c r="D19" s="834"/>
      <c r="E19" s="834"/>
      <c r="F19" s="834"/>
      <c r="G19" s="834"/>
      <c r="H19" s="834"/>
      <c r="I19" s="834"/>
      <c r="J19" s="834"/>
      <c r="K19" s="834"/>
      <c r="L19" s="834"/>
    </row>
    <row r="20" spans="1:21" x14ac:dyDescent="0.25">
      <c r="A20" s="24"/>
      <c r="B20" s="24"/>
      <c r="C20" s="24"/>
      <c r="D20" s="24"/>
      <c r="E20" s="24"/>
      <c r="F20" s="24"/>
      <c r="G20" s="24"/>
      <c r="H20" s="24"/>
      <c r="I20" s="24"/>
      <c r="J20" s="24"/>
      <c r="K20" s="24"/>
      <c r="L20" s="24"/>
    </row>
    <row r="21" spans="1:21" x14ac:dyDescent="0.25">
      <c r="A21" s="24"/>
      <c r="B21" s="24"/>
      <c r="C21" s="24"/>
      <c r="D21" s="24"/>
      <c r="E21" s="24"/>
      <c r="F21" s="24"/>
      <c r="G21" s="24"/>
      <c r="H21" s="24"/>
      <c r="I21" s="24"/>
      <c r="J21" s="24"/>
      <c r="K21" s="24"/>
      <c r="L21" s="24"/>
    </row>
    <row r="22" spans="1:21" x14ac:dyDescent="0.25">
      <c r="A22" s="24"/>
      <c r="B22" s="24"/>
      <c r="C22" s="24"/>
      <c r="D22" s="24"/>
      <c r="E22" s="24"/>
      <c r="F22" s="24"/>
      <c r="G22" s="24"/>
      <c r="H22" s="24"/>
      <c r="I22" s="24"/>
      <c r="J22" s="24"/>
      <c r="K22" s="24"/>
      <c r="L22" s="24"/>
    </row>
    <row r="23" spans="1:21" x14ac:dyDescent="0.25">
      <c r="A23" s="24"/>
      <c r="B23" s="24"/>
      <c r="C23" s="24"/>
      <c r="D23" s="24"/>
      <c r="E23" s="24"/>
      <c r="F23" s="24"/>
      <c r="G23" s="24"/>
      <c r="H23" s="24"/>
      <c r="I23" s="24"/>
      <c r="J23" s="24"/>
      <c r="K23" s="24"/>
      <c r="L23" s="24"/>
    </row>
    <row r="24" spans="1:21" x14ac:dyDescent="0.25">
      <c r="A24" s="24"/>
      <c r="B24" s="24"/>
      <c r="C24" s="24"/>
      <c r="D24" s="24"/>
      <c r="E24" s="24"/>
      <c r="F24" s="24"/>
      <c r="G24" s="24"/>
      <c r="H24" s="24"/>
      <c r="I24" s="24"/>
      <c r="J24" s="24"/>
      <c r="K24" s="24"/>
      <c r="L24" s="24"/>
    </row>
    <row r="25" spans="1:21" x14ac:dyDescent="0.25">
      <c r="A25" s="24"/>
      <c r="B25" s="24"/>
      <c r="C25" s="24"/>
      <c r="D25" s="24"/>
      <c r="E25" s="24"/>
      <c r="F25" s="24"/>
      <c r="G25" s="24"/>
      <c r="H25" s="24"/>
      <c r="I25" s="24"/>
      <c r="J25" s="24"/>
      <c r="K25" s="24"/>
      <c r="L25" s="24"/>
    </row>
    <row r="26" spans="1:21" x14ac:dyDescent="0.25">
      <c r="A26" s="24"/>
      <c r="B26" s="24"/>
      <c r="C26" s="24"/>
      <c r="D26" s="24"/>
      <c r="E26" s="24"/>
      <c r="F26" s="24"/>
      <c r="G26" s="24"/>
      <c r="H26" s="24"/>
      <c r="I26" s="24"/>
      <c r="J26" s="24"/>
      <c r="K26" s="24"/>
      <c r="L26" s="24"/>
    </row>
    <row r="27" spans="1:21" x14ac:dyDescent="0.25">
      <c r="A27" s="24"/>
      <c r="B27" s="24"/>
      <c r="C27" s="24"/>
      <c r="D27" s="24"/>
      <c r="E27" s="24"/>
      <c r="F27" s="24"/>
      <c r="G27" s="24"/>
      <c r="H27" s="24"/>
      <c r="I27" s="24"/>
      <c r="J27" s="24"/>
      <c r="K27" s="24"/>
      <c r="L27" s="24"/>
    </row>
    <row r="28" spans="1:21" x14ac:dyDescent="0.25">
      <c r="A28" s="24"/>
      <c r="B28" s="24"/>
      <c r="C28" s="24"/>
      <c r="D28" s="24"/>
      <c r="E28" s="24"/>
      <c r="F28" s="24"/>
      <c r="G28" s="24"/>
      <c r="H28" s="24"/>
      <c r="I28" s="24"/>
      <c r="J28" s="24"/>
      <c r="K28" s="24"/>
      <c r="L28" s="24"/>
    </row>
    <row r="29" spans="1:21" x14ac:dyDescent="0.25">
      <c r="A29" s="24"/>
      <c r="B29" s="24"/>
      <c r="C29" s="24"/>
      <c r="D29" s="24"/>
      <c r="E29" s="24"/>
      <c r="F29" s="24"/>
      <c r="G29" s="24"/>
      <c r="H29" s="24"/>
      <c r="I29" s="24"/>
      <c r="J29" s="24"/>
      <c r="K29" s="24"/>
      <c r="L29" s="24"/>
    </row>
    <row r="30" spans="1:21" x14ac:dyDescent="0.25">
      <c r="A30" s="24"/>
      <c r="B30" s="24"/>
      <c r="C30" s="24"/>
      <c r="D30" s="24"/>
      <c r="E30" s="24"/>
      <c r="F30" s="24"/>
      <c r="G30" s="24"/>
      <c r="H30" s="24"/>
      <c r="I30" s="24"/>
      <c r="J30" s="24"/>
      <c r="K30" s="24"/>
      <c r="L30" s="24"/>
    </row>
    <row r="31" spans="1:21" x14ac:dyDescent="0.25">
      <c r="A31" s="24"/>
      <c r="B31" s="24"/>
      <c r="C31" s="24"/>
      <c r="D31" s="24"/>
      <c r="E31" s="24"/>
      <c r="F31" s="24"/>
      <c r="G31" s="24"/>
      <c r="H31" s="24"/>
      <c r="I31" s="24"/>
      <c r="J31" s="24"/>
      <c r="K31" s="24"/>
      <c r="L31" s="24"/>
    </row>
    <row r="32" spans="1:21"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sheetData>
  <mergeCells count="23">
    <mergeCell ref="A19:L19"/>
    <mergeCell ref="A18:L18"/>
    <mergeCell ref="L3:L5"/>
    <mergeCell ref="A3:A5"/>
    <mergeCell ref="B3:B5"/>
    <mergeCell ref="E3:E5"/>
    <mergeCell ref="H3:I4"/>
    <mergeCell ref="A17:L17"/>
    <mergeCell ref="C3:C5"/>
    <mergeCell ref="A2:L2"/>
    <mergeCell ref="D3:D5"/>
    <mergeCell ref="F3:G4"/>
    <mergeCell ref="J3:K4"/>
    <mergeCell ref="T3:T5"/>
    <mergeCell ref="M2:U2"/>
    <mergeCell ref="U3:U5"/>
    <mergeCell ref="M3:M5"/>
    <mergeCell ref="N3:N5"/>
    <mergeCell ref="O3:O5"/>
    <mergeCell ref="P3:P5"/>
    <mergeCell ref="Q3:Q5"/>
    <mergeCell ref="R3:R5"/>
    <mergeCell ref="S3:S5"/>
  </mergeCells>
  <phoneticPr fontId="0" type="noConversion"/>
  <printOptions horizontalCentered="1"/>
  <pageMargins left="0" right="0" top="1" bottom="0.75" header="0.3" footer="0.3"/>
  <pageSetup paperSize="3" orientation="landscape" r:id="rId1"/>
  <headerFooter alignWithMargins="0">
    <oddHeader>&amp;C&amp;16
&amp;A</oddHeader>
    <oddFooter>&amp;CISSUED
JUNE 2009&amp;R&amp;12&amp;F&amp;A
Page 29</oddFooter>
  </headerFooter>
  <colBreaks count="1" manualBreakCount="1">
    <brk id="1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Y48"/>
  <sheetViews>
    <sheetView showGridLines="0" zoomScale="60" zoomScaleNormal="60" zoomScalePageLayoutView="60" workbookViewId="0"/>
  </sheetViews>
  <sheetFormatPr defaultColWidth="3" defaultRowHeight="13.2" x14ac:dyDescent="0.25"/>
  <cols>
    <col min="1" max="1" width="9" style="2" customWidth="1"/>
    <col min="2" max="2" width="13.44140625" style="2" customWidth="1"/>
    <col min="3" max="3" width="14.44140625" style="2" customWidth="1"/>
    <col min="4" max="6" width="8.88671875" style="2" customWidth="1"/>
    <col min="7" max="10" width="8.6640625" style="2" customWidth="1"/>
    <col min="11" max="11" width="10.6640625" style="2" customWidth="1"/>
    <col min="12" max="12" width="11.6640625" style="2" customWidth="1"/>
    <col min="13" max="13" width="11.109375" style="2" customWidth="1"/>
    <col min="14" max="14" width="9.44140625" style="2" customWidth="1"/>
    <col min="15" max="15" width="27.88671875" style="2" customWidth="1"/>
    <col min="16" max="16" width="21.5546875" style="2" bestFit="1" customWidth="1"/>
    <col min="17" max="17" width="20.6640625" style="2" customWidth="1"/>
    <col min="18" max="18" width="12.6640625" style="2" customWidth="1"/>
    <col min="19" max="19" width="16.44140625" style="2" customWidth="1"/>
    <col min="20" max="20" width="17" style="2" customWidth="1"/>
    <col min="21" max="23" width="20.6640625" style="2" customWidth="1"/>
    <col min="24" max="24" width="8.6640625" style="2" customWidth="1"/>
    <col min="25" max="16384" width="3" style="2"/>
  </cols>
  <sheetData>
    <row r="1" spans="1:25" ht="44.25" customHeight="1" thickBot="1" x14ac:dyDescent="0.3">
      <c r="A1" s="24"/>
      <c r="B1" s="24"/>
      <c r="C1" s="24"/>
      <c r="D1" s="24"/>
      <c r="E1" s="24"/>
      <c r="F1" s="24"/>
      <c r="G1" s="24"/>
      <c r="H1" s="24"/>
      <c r="I1" s="24"/>
      <c r="J1" s="24"/>
      <c r="K1" s="24"/>
      <c r="L1" s="24"/>
      <c r="M1" s="24"/>
      <c r="N1" s="24"/>
      <c r="O1" s="24"/>
    </row>
    <row r="2" spans="1:25" s="3" customFormat="1" ht="32.25" customHeight="1" x14ac:dyDescent="0.25">
      <c r="A2" s="823" t="s">
        <v>170</v>
      </c>
      <c r="B2" s="824"/>
      <c r="C2" s="824"/>
      <c r="D2" s="824"/>
      <c r="E2" s="824"/>
      <c r="F2" s="824"/>
      <c r="G2" s="824"/>
      <c r="H2" s="824"/>
      <c r="I2" s="824"/>
      <c r="J2" s="824"/>
      <c r="K2" s="824"/>
      <c r="L2" s="824"/>
      <c r="M2" s="991"/>
      <c r="N2" s="991"/>
      <c r="O2" s="825"/>
      <c r="P2" s="987" t="s">
        <v>909</v>
      </c>
      <c r="Q2" s="988"/>
      <c r="R2" s="988"/>
      <c r="S2" s="988"/>
      <c r="T2" s="988"/>
      <c r="U2" s="988"/>
      <c r="V2" s="988"/>
      <c r="W2" s="988"/>
      <c r="X2" s="906"/>
      <c r="Y2" s="23"/>
    </row>
    <row r="3" spans="1:25" s="4" customFormat="1" ht="24.75" customHeight="1" x14ac:dyDescent="0.25">
      <c r="A3" s="828" t="s">
        <v>911</v>
      </c>
      <c r="B3" s="826" t="s">
        <v>836</v>
      </c>
      <c r="C3" s="826" t="s">
        <v>925</v>
      </c>
      <c r="D3" s="853" t="s">
        <v>842</v>
      </c>
      <c r="E3" s="886" t="s">
        <v>977</v>
      </c>
      <c r="F3" s="887"/>
      <c r="G3" s="826" t="s">
        <v>951</v>
      </c>
      <c r="H3" s="826"/>
      <c r="I3" s="826" t="s">
        <v>981</v>
      </c>
      <c r="J3" s="896"/>
      <c r="K3" s="826" t="s">
        <v>979</v>
      </c>
      <c r="L3" s="826"/>
      <c r="M3" s="853" t="s">
        <v>1749</v>
      </c>
      <c r="N3" s="853" t="s">
        <v>550</v>
      </c>
      <c r="O3" s="832" t="s">
        <v>822</v>
      </c>
      <c r="P3" s="818" t="s">
        <v>906</v>
      </c>
      <c r="Q3" s="815" t="s">
        <v>931</v>
      </c>
      <c r="R3" s="815" t="s">
        <v>932</v>
      </c>
      <c r="S3" s="815" t="s">
        <v>2085</v>
      </c>
      <c r="T3" s="815" t="s">
        <v>2086</v>
      </c>
      <c r="U3" s="815" t="s">
        <v>933</v>
      </c>
      <c r="V3" s="815" t="s">
        <v>940</v>
      </c>
      <c r="W3" s="815" t="s">
        <v>941</v>
      </c>
      <c r="X3" s="812" t="s">
        <v>934</v>
      </c>
    </row>
    <row r="4" spans="1:25" s="4" customFormat="1" ht="24.75" customHeight="1" x14ac:dyDescent="0.25">
      <c r="A4" s="828"/>
      <c r="B4" s="826"/>
      <c r="C4" s="826"/>
      <c r="D4" s="890"/>
      <c r="E4" s="940"/>
      <c r="F4" s="941"/>
      <c r="G4" s="826"/>
      <c r="H4" s="826"/>
      <c r="I4" s="896"/>
      <c r="J4" s="896"/>
      <c r="K4" s="826"/>
      <c r="L4" s="826"/>
      <c r="M4" s="890"/>
      <c r="N4" s="890"/>
      <c r="O4" s="832"/>
      <c r="P4" s="819"/>
      <c r="Q4" s="816"/>
      <c r="R4" s="816"/>
      <c r="S4" s="816"/>
      <c r="T4" s="816"/>
      <c r="U4" s="816"/>
      <c r="V4" s="816"/>
      <c r="W4" s="816"/>
      <c r="X4" s="813"/>
    </row>
    <row r="5" spans="1:25" s="4" customFormat="1" ht="24.75" customHeight="1" thickBot="1" x14ac:dyDescent="0.3">
      <c r="A5" s="829"/>
      <c r="B5" s="827"/>
      <c r="C5" s="827"/>
      <c r="D5" s="891"/>
      <c r="E5" s="243" t="s">
        <v>943</v>
      </c>
      <c r="F5" s="243" t="s">
        <v>944</v>
      </c>
      <c r="G5" s="243" t="s">
        <v>947</v>
      </c>
      <c r="H5" s="243" t="s">
        <v>1804</v>
      </c>
      <c r="I5" s="243" t="s">
        <v>973</v>
      </c>
      <c r="J5" s="243" t="s">
        <v>980</v>
      </c>
      <c r="K5" s="243" t="s">
        <v>978</v>
      </c>
      <c r="L5" s="243" t="s">
        <v>980</v>
      </c>
      <c r="M5" s="891"/>
      <c r="N5" s="891"/>
      <c r="O5" s="833"/>
      <c r="P5" s="820"/>
      <c r="Q5" s="817"/>
      <c r="R5" s="817"/>
      <c r="S5" s="817"/>
      <c r="T5" s="817"/>
      <c r="U5" s="817"/>
      <c r="V5" s="817"/>
      <c r="W5" s="817"/>
      <c r="X5" s="814"/>
    </row>
    <row r="6" spans="1:25" s="12" customFormat="1" ht="27.75" customHeight="1" thickTop="1" x14ac:dyDescent="0.25">
      <c r="A6" s="245" t="s">
        <v>1748</v>
      </c>
      <c r="B6" s="246" t="s">
        <v>1341</v>
      </c>
      <c r="C6" s="246" t="s">
        <v>853</v>
      </c>
      <c r="D6" s="246" t="s">
        <v>549</v>
      </c>
      <c r="E6" s="259">
        <v>4</v>
      </c>
      <c r="F6" s="274">
        <f>ROUND(E6*25,2-LEN(INT(E6*25)))</f>
        <v>100</v>
      </c>
      <c r="G6" s="259">
        <v>200</v>
      </c>
      <c r="H6" s="260">
        <f>ROUND(G6*0.06309,2-LEN(INT(G6*0.06309)))</f>
        <v>13</v>
      </c>
      <c r="I6" s="275">
        <v>10</v>
      </c>
      <c r="J6" s="260">
        <f>ROUND(I6*2.989,2-LEN(INT(I6*2.989)))</f>
        <v>30</v>
      </c>
      <c r="K6" s="246" t="s">
        <v>1483</v>
      </c>
      <c r="L6" s="260" t="s">
        <v>1241</v>
      </c>
      <c r="M6" s="287" t="s">
        <v>1116</v>
      </c>
      <c r="N6" s="287" t="s">
        <v>1333</v>
      </c>
      <c r="O6" s="247" t="s">
        <v>1138</v>
      </c>
      <c r="P6" s="367"/>
      <c r="Q6" s="89"/>
      <c r="R6" s="89"/>
      <c r="S6" s="89"/>
      <c r="T6" s="89"/>
      <c r="U6" s="89"/>
      <c r="V6" s="89"/>
      <c r="W6" s="89"/>
      <c r="X6" s="90"/>
    </row>
    <row r="7" spans="1:25" s="12" customFormat="1" ht="27.75" customHeight="1" x14ac:dyDescent="0.25">
      <c r="A7" s="47"/>
      <c r="B7" s="182"/>
      <c r="C7" s="182"/>
      <c r="D7" s="182"/>
      <c r="E7" s="182"/>
      <c r="F7" s="274">
        <f t="shared" ref="F7:F15" si="0">ROUND(E7*25,2-LEN(INT(E7*25)))</f>
        <v>0</v>
      </c>
      <c r="G7" s="180"/>
      <c r="H7" s="260">
        <f t="shared" ref="H7:H15" si="1">ROUND(G7*0.06309,2-LEN(INT(G7*0.06309)))</f>
        <v>0</v>
      </c>
      <c r="I7" s="101"/>
      <c r="J7" s="260">
        <f t="shared" ref="J7:J15" si="2">ROUND(I7*2.989,2-LEN(INT(I7*2.989)))</f>
        <v>0</v>
      </c>
      <c r="K7" s="182"/>
      <c r="L7" s="183"/>
      <c r="M7" s="189"/>
      <c r="N7" s="189"/>
      <c r="O7" s="46"/>
      <c r="P7" s="364"/>
      <c r="Q7" s="48"/>
      <c r="R7" s="48"/>
      <c r="S7" s="48"/>
      <c r="T7" s="48"/>
      <c r="U7" s="48"/>
      <c r="V7" s="48"/>
      <c r="W7" s="48"/>
      <c r="X7" s="49"/>
    </row>
    <row r="8" spans="1:25" s="12" customFormat="1" ht="27.75" customHeight="1" x14ac:dyDescent="0.25">
      <c r="A8" s="47"/>
      <c r="B8" s="182"/>
      <c r="C8" s="182"/>
      <c r="D8" s="182"/>
      <c r="E8" s="182"/>
      <c r="F8" s="274">
        <f t="shared" si="0"/>
        <v>0</v>
      </c>
      <c r="G8" s="180"/>
      <c r="H8" s="260">
        <f t="shared" si="1"/>
        <v>0</v>
      </c>
      <c r="I8" s="101"/>
      <c r="J8" s="260">
        <f t="shared" si="2"/>
        <v>0</v>
      </c>
      <c r="K8" s="182"/>
      <c r="L8" s="183"/>
      <c r="M8" s="189"/>
      <c r="N8" s="189"/>
      <c r="O8" s="46"/>
      <c r="P8" s="364"/>
      <c r="Q8" s="48"/>
      <c r="R8" s="48"/>
      <c r="S8" s="48"/>
      <c r="T8" s="48"/>
      <c r="U8" s="48"/>
      <c r="V8" s="48"/>
      <c r="W8" s="48"/>
      <c r="X8" s="49"/>
    </row>
    <row r="9" spans="1:25" s="12" customFormat="1" ht="27.75" customHeight="1" x14ac:dyDescent="0.25">
      <c r="A9" s="47"/>
      <c r="B9" s="182"/>
      <c r="C9" s="182"/>
      <c r="D9" s="182"/>
      <c r="E9" s="182"/>
      <c r="F9" s="274">
        <f t="shared" si="0"/>
        <v>0</v>
      </c>
      <c r="G9" s="180"/>
      <c r="H9" s="260">
        <f t="shared" si="1"/>
        <v>0</v>
      </c>
      <c r="I9" s="101"/>
      <c r="J9" s="260">
        <f t="shared" si="2"/>
        <v>0</v>
      </c>
      <c r="K9" s="182"/>
      <c r="L9" s="183"/>
      <c r="M9" s="189"/>
      <c r="N9" s="189"/>
      <c r="O9" s="46"/>
      <c r="P9" s="364"/>
      <c r="Q9" s="48"/>
      <c r="R9" s="48"/>
      <c r="S9" s="48"/>
      <c r="T9" s="48"/>
      <c r="U9" s="48"/>
      <c r="V9" s="48"/>
      <c r="W9" s="48"/>
      <c r="X9" s="49"/>
    </row>
    <row r="10" spans="1:25" s="12" customFormat="1" ht="27.75" customHeight="1" x14ac:dyDescent="0.25">
      <c r="A10" s="47"/>
      <c r="B10" s="182"/>
      <c r="C10" s="182"/>
      <c r="D10" s="182"/>
      <c r="E10" s="182"/>
      <c r="F10" s="274">
        <f t="shared" si="0"/>
        <v>0</v>
      </c>
      <c r="G10" s="180"/>
      <c r="H10" s="260">
        <f t="shared" si="1"/>
        <v>0</v>
      </c>
      <c r="I10" s="101"/>
      <c r="J10" s="260">
        <f t="shared" si="2"/>
        <v>0</v>
      </c>
      <c r="K10" s="182"/>
      <c r="L10" s="183"/>
      <c r="M10" s="189"/>
      <c r="N10" s="189"/>
      <c r="O10" s="46"/>
      <c r="P10" s="364"/>
      <c r="Q10" s="48"/>
      <c r="R10" s="48"/>
      <c r="S10" s="48"/>
      <c r="T10" s="48"/>
      <c r="U10" s="48"/>
      <c r="V10" s="48"/>
      <c r="W10" s="48"/>
      <c r="X10" s="49"/>
    </row>
    <row r="11" spans="1:25" s="12" customFormat="1" ht="27.75" customHeight="1" x14ac:dyDescent="0.25">
      <c r="A11" s="47"/>
      <c r="B11" s="182"/>
      <c r="C11" s="182"/>
      <c r="D11" s="182"/>
      <c r="E11" s="182"/>
      <c r="F11" s="274">
        <f t="shared" si="0"/>
        <v>0</v>
      </c>
      <c r="G11" s="180"/>
      <c r="H11" s="260">
        <f t="shared" si="1"/>
        <v>0</v>
      </c>
      <c r="I11" s="101"/>
      <c r="J11" s="260">
        <f t="shared" si="2"/>
        <v>0</v>
      </c>
      <c r="K11" s="182"/>
      <c r="L11" s="183"/>
      <c r="M11" s="189"/>
      <c r="N11" s="189"/>
      <c r="O11" s="46"/>
      <c r="P11" s="364"/>
      <c r="Q11" s="48"/>
      <c r="R11" s="48"/>
      <c r="S11" s="48"/>
      <c r="T11" s="48"/>
      <c r="U11" s="48"/>
      <c r="V11" s="48"/>
      <c r="W11" s="48"/>
      <c r="X11" s="49"/>
    </row>
    <row r="12" spans="1:25" s="12" customFormat="1" ht="27.75" customHeight="1" x14ac:dyDescent="0.25">
      <c r="A12" s="47"/>
      <c r="B12" s="182"/>
      <c r="C12" s="182"/>
      <c r="D12" s="182"/>
      <c r="E12" s="182"/>
      <c r="F12" s="274">
        <f t="shared" si="0"/>
        <v>0</v>
      </c>
      <c r="G12" s="180"/>
      <c r="H12" s="260">
        <f t="shared" si="1"/>
        <v>0</v>
      </c>
      <c r="I12" s="101"/>
      <c r="J12" s="260">
        <f t="shared" si="2"/>
        <v>0</v>
      </c>
      <c r="K12" s="182"/>
      <c r="L12" s="183"/>
      <c r="M12" s="189"/>
      <c r="N12" s="189"/>
      <c r="O12" s="46"/>
      <c r="P12" s="364"/>
      <c r="Q12" s="48"/>
      <c r="R12" s="48"/>
      <c r="S12" s="48"/>
      <c r="T12" s="48"/>
      <c r="U12" s="48"/>
      <c r="V12" s="48"/>
      <c r="W12" s="48"/>
      <c r="X12" s="49"/>
    </row>
    <row r="13" spans="1:25" s="12" customFormat="1" ht="27.75" customHeight="1" x14ac:dyDescent="0.25">
      <c r="A13" s="47"/>
      <c r="B13" s="182"/>
      <c r="C13" s="182"/>
      <c r="D13" s="182"/>
      <c r="E13" s="182"/>
      <c r="F13" s="274">
        <f t="shared" si="0"/>
        <v>0</v>
      </c>
      <c r="G13" s="180"/>
      <c r="H13" s="260">
        <f t="shared" si="1"/>
        <v>0</v>
      </c>
      <c r="I13" s="101"/>
      <c r="J13" s="260">
        <f t="shared" si="2"/>
        <v>0</v>
      </c>
      <c r="K13" s="182"/>
      <c r="L13" s="183"/>
      <c r="M13" s="189"/>
      <c r="N13" s="189"/>
      <c r="O13" s="46"/>
      <c r="P13" s="364"/>
      <c r="Q13" s="48"/>
      <c r="R13" s="48"/>
      <c r="S13" s="48"/>
      <c r="T13" s="48"/>
      <c r="U13" s="48"/>
      <c r="V13" s="48"/>
      <c r="W13" s="48"/>
      <c r="X13" s="49"/>
    </row>
    <row r="14" spans="1:25" s="12" customFormat="1" ht="27.75" customHeight="1" x14ac:dyDescent="0.25">
      <c r="A14" s="47"/>
      <c r="B14" s="182"/>
      <c r="C14" s="182"/>
      <c r="D14" s="182"/>
      <c r="E14" s="182"/>
      <c r="F14" s="274">
        <f t="shared" si="0"/>
        <v>0</v>
      </c>
      <c r="G14" s="180"/>
      <c r="H14" s="260">
        <f t="shared" si="1"/>
        <v>0</v>
      </c>
      <c r="I14" s="101"/>
      <c r="J14" s="260">
        <f t="shared" si="2"/>
        <v>0</v>
      </c>
      <c r="K14" s="182"/>
      <c r="L14" s="183"/>
      <c r="M14" s="189"/>
      <c r="N14" s="189"/>
      <c r="O14" s="46"/>
      <c r="P14" s="364"/>
      <c r="Q14" s="48"/>
      <c r="R14" s="48"/>
      <c r="S14" s="48"/>
      <c r="T14" s="48"/>
      <c r="U14" s="48"/>
      <c r="V14" s="48"/>
      <c r="W14" s="48"/>
      <c r="X14" s="49"/>
    </row>
    <row r="15" spans="1:25" s="12" customFormat="1" ht="27.75" customHeight="1" thickBot="1" x14ac:dyDescent="0.3">
      <c r="A15" s="29"/>
      <c r="B15" s="30"/>
      <c r="C15" s="30"/>
      <c r="D15" s="276"/>
      <c r="E15" s="276"/>
      <c r="F15" s="184">
        <f t="shared" si="0"/>
        <v>0</v>
      </c>
      <c r="G15" s="178"/>
      <c r="H15" s="34">
        <f t="shared" si="1"/>
        <v>0</v>
      </c>
      <c r="I15" s="111"/>
      <c r="J15" s="34">
        <f t="shared" si="2"/>
        <v>0</v>
      </c>
      <c r="K15" s="30"/>
      <c r="L15" s="34"/>
      <c r="M15" s="286"/>
      <c r="N15" s="286"/>
      <c r="O15" s="31"/>
      <c r="P15" s="380"/>
      <c r="Q15" s="281"/>
      <c r="R15" s="281"/>
      <c r="S15" s="281"/>
      <c r="T15" s="281"/>
      <c r="U15" s="281"/>
      <c r="V15" s="281"/>
      <c r="W15" s="281"/>
      <c r="X15" s="282"/>
    </row>
    <row r="16" spans="1:25" ht="28.65" customHeight="1" x14ac:dyDescent="0.25">
      <c r="A16" s="24"/>
      <c r="B16" s="24"/>
      <c r="C16" s="24"/>
      <c r="D16" s="438"/>
      <c r="E16" s="438"/>
      <c r="F16" s="438"/>
      <c r="G16" s="24"/>
      <c r="H16" s="24"/>
      <c r="I16" s="24"/>
      <c r="J16" s="24"/>
      <c r="K16" s="24"/>
      <c r="L16" s="24"/>
      <c r="M16" s="24"/>
      <c r="N16" s="24"/>
      <c r="O16" s="24"/>
      <c r="P16" s="12"/>
      <c r="Q16" s="12"/>
      <c r="R16" s="12"/>
      <c r="S16" s="12"/>
      <c r="T16" s="12"/>
      <c r="U16" s="12"/>
      <c r="V16" s="12"/>
      <c r="W16" s="12"/>
    </row>
    <row r="17" spans="1:23" s="13" customFormat="1" ht="27" customHeight="1" x14ac:dyDescent="0.25">
      <c r="A17" s="374" t="s">
        <v>922</v>
      </c>
      <c r="B17" s="374"/>
      <c r="C17" s="374"/>
      <c r="D17" s="374"/>
      <c r="E17" s="374"/>
      <c r="F17" s="374"/>
      <c r="G17" s="374"/>
      <c r="H17" s="381"/>
      <c r="I17" s="381"/>
      <c r="J17" s="381"/>
      <c r="K17" s="381"/>
      <c r="L17" s="381"/>
      <c r="M17" s="381"/>
      <c r="N17" s="381"/>
      <c r="O17" s="381"/>
      <c r="P17" s="2"/>
      <c r="Q17" s="2"/>
      <c r="R17" s="2"/>
      <c r="S17" s="2"/>
      <c r="T17" s="2"/>
      <c r="U17" s="2"/>
      <c r="V17" s="2"/>
      <c r="W17" s="2"/>
    </row>
    <row r="18" spans="1:23" s="13" customFormat="1" ht="27" customHeight="1" x14ac:dyDescent="0.25">
      <c r="A18" s="834" t="s">
        <v>1750</v>
      </c>
      <c r="B18" s="834"/>
      <c r="C18" s="834"/>
      <c r="D18" s="834"/>
      <c r="E18" s="834"/>
      <c r="F18" s="834"/>
      <c r="G18" s="834"/>
      <c r="H18" s="834"/>
      <c r="I18" s="834"/>
      <c r="J18" s="834"/>
      <c r="K18" s="834"/>
      <c r="L18" s="834"/>
      <c r="M18" s="834"/>
      <c r="N18" s="834"/>
      <c r="O18" s="834"/>
    </row>
    <row r="19" spans="1:23" ht="27" customHeight="1" x14ac:dyDescent="0.25">
      <c r="A19" s="897" t="s">
        <v>1751</v>
      </c>
      <c r="B19" s="897"/>
      <c r="C19" s="897"/>
      <c r="D19" s="897"/>
      <c r="E19" s="897"/>
      <c r="F19" s="897"/>
      <c r="G19" s="897"/>
      <c r="H19" s="897"/>
      <c r="I19" s="897"/>
      <c r="J19" s="897"/>
      <c r="K19" s="897"/>
      <c r="L19" s="897"/>
      <c r="M19" s="897"/>
      <c r="N19" s="897"/>
      <c r="O19" s="897"/>
      <c r="P19" s="13"/>
      <c r="Q19" s="13"/>
      <c r="R19" s="13"/>
      <c r="S19" s="13"/>
      <c r="T19" s="13"/>
      <c r="U19" s="13"/>
      <c r="V19" s="13"/>
      <c r="W19" s="13"/>
    </row>
    <row r="20" spans="1:23" ht="27" customHeight="1" x14ac:dyDescent="0.25">
      <c r="A20" s="834" t="s">
        <v>777</v>
      </c>
      <c r="B20" s="835"/>
      <c r="C20" s="835"/>
      <c r="D20" s="835"/>
      <c r="E20" s="835"/>
      <c r="F20" s="835"/>
      <c r="G20" s="835"/>
      <c r="H20" s="835"/>
      <c r="I20" s="835"/>
      <c r="J20" s="835"/>
      <c r="K20" s="835"/>
      <c r="L20" s="835"/>
      <c r="M20" s="835"/>
      <c r="N20" s="835"/>
      <c r="O20" s="835"/>
    </row>
    <row r="21" spans="1:23" x14ac:dyDescent="0.25">
      <c r="A21" s="24"/>
      <c r="B21" s="24"/>
      <c r="C21" s="24"/>
      <c r="D21" s="24"/>
      <c r="E21" s="24"/>
      <c r="F21" s="24"/>
      <c r="G21" s="24"/>
      <c r="H21" s="24"/>
      <c r="I21" s="24"/>
      <c r="J21" s="24"/>
      <c r="K21" s="24"/>
      <c r="L21" s="24"/>
      <c r="M21" s="24"/>
      <c r="N21" s="24"/>
      <c r="O21" s="24"/>
    </row>
    <row r="22" spans="1:23" x14ac:dyDescent="0.25">
      <c r="A22" s="24"/>
      <c r="B22" s="24"/>
      <c r="C22" s="24"/>
      <c r="D22" s="24"/>
      <c r="E22" s="24"/>
      <c r="F22" s="24"/>
      <c r="G22" s="24"/>
      <c r="H22" s="24"/>
      <c r="I22" s="24"/>
      <c r="J22" s="24"/>
      <c r="K22" s="24"/>
      <c r="L22" s="24"/>
      <c r="M22" s="24"/>
      <c r="N22" s="24"/>
      <c r="O22" s="24"/>
    </row>
    <row r="23" spans="1:23" x14ac:dyDescent="0.25">
      <c r="A23" s="24"/>
      <c r="B23" s="24"/>
      <c r="C23" s="24"/>
      <c r="D23" s="24"/>
      <c r="E23" s="24"/>
      <c r="F23" s="24"/>
      <c r="G23" s="24"/>
      <c r="H23" s="24"/>
      <c r="I23" s="24"/>
      <c r="J23" s="24"/>
      <c r="K23" s="24"/>
      <c r="L23" s="24"/>
      <c r="M23" s="24"/>
      <c r="N23" s="24"/>
      <c r="O23" s="24"/>
    </row>
    <row r="24" spans="1:23" x14ac:dyDescent="0.25">
      <c r="A24" s="24"/>
      <c r="B24" s="24"/>
      <c r="C24" s="24"/>
      <c r="D24" s="24"/>
      <c r="E24" s="24"/>
      <c r="F24" s="24"/>
      <c r="G24" s="24"/>
      <c r="H24" s="24"/>
      <c r="I24" s="24"/>
      <c r="J24" s="24"/>
      <c r="K24" s="24"/>
      <c r="L24" s="24"/>
      <c r="M24" s="24"/>
      <c r="N24" s="24"/>
      <c r="O24" s="24"/>
    </row>
    <row r="25" spans="1:23" x14ac:dyDescent="0.25">
      <c r="A25" s="24"/>
      <c r="B25" s="24"/>
      <c r="C25" s="24"/>
      <c r="D25" s="24"/>
      <c r="E25" s="24"/>
      <c r="F25" s="24"/>
      <c r="G25" s="24"/>
      <c r="H25" s="24"/>
      <c r="I25" s="24"/>
      <c r="J25" s="24"/>
      <c r="K25" s="24"/>
      <c r="L25" s="24"/>
      <c r="M25" s="24"/>
      <c r="N25" s="24"/>
      <c r="O25" s="24"/>
    </row>
    <row r="26" spans="1:23" x14ac:dyDescent="0.25">
      <c r="A26" s="24"/>
      <c r="B26" s="24"/>
      <c r="C26" s="24"/>
      <c r="D26" s="24"/>
      <c r="E26" s="24"/>
      <c r="F26" s="24"/>
      <c r="G26" s="24"/>
      <c r="H26" s="24"/>
      <c r="I26" s="24"/>
      <c r="J26" s="24"/>
      <c r="K26" s="24"/>
      <c r="L26" s="24"/>
      <c r="M26" s="24"/>
      <c r="N26" s="24"/>
      <c r="O26" s="24"/>
    </row>
    <row r="27" spans="1:23" x14ac:dyDescent="0.25">
      <c r="A27" s="24"/>
      <c r="B27" s="24"/>
      <c r="C27" s="24"/>
      <c r="D27" s="24"/>
      <c r="E27" s="24"/>
      <c r="F27" s="24"/>
      <c r="G27" s="24"/>
      <c r="H27" s="24"/>
      <c r="I27" s="24"/>
      <c r="J27" s="24"/>
      <c r="K27" s="24"/>
      <c r="L27" s="24"/>
      <c r="M27" s="24"/>
      <c r="N27" s="24"/>
      <c r="O27" s="24"/>
    </row>
    <row r="28" spans="1:23" x14ac:dyDescent="0.25">
      <c r="A28" s="24"/>
      <c r="B28" s="24"/>
      <c r="C28" s="24"/>
      <c r="D28" s="24"/>
      <c r="E28" s="24"/>
      <c r="F28" s="24"/>
      <c r="G28" s="24"/>
      <c r="H28" s="24"/>
      <c r="I28" s="24"/>
      <c r="J28" s="24"/>
      <c r="K28" s="24"/>
      <c r="L28" s="24"/>
      <c r="M28" s="24"/>
      <c r="N28" s="24"/>
      <c r="O28" s="24"/>
    </row>
    <row r="29" spans="1:23" x14ac:dyDescent="0.25">
      <c r="A29" s="24"/>
      <c r="B29" s="24"/>
      <c r="C29" s="24"/>
      <c r="D29" s="24"/>
      <c r="E29" s="24"/>
      <c r="F29" s="24"/>
      <c r="G29" s="24"/>
      <c r="H29" s="24"/>
      <c r="I29" s="24"/>
      <c r="J29" s="24"/>
      <c r="K29" s="24"/>
      <c r="L29" s="24"/>
      <c r="M29" s="24"/>
      <c r="N29" s="24"/>
      <c r="O29" s="24"/>
    </row>
    <row r="30" spans="1:23" x14ac:dyDescent="0.25">
      <c r="A30" s="24"/>
      <c r="B30" s="24"/>
      <c r="C30" s="24"/>
      <c r="D30" s="24"/>
      <c r="E30" s="24"/>
      <c r="F30" s="24"/>
      <c r="G30" s="24"/>
      <c r="H30" s="24"/>
      <c r="I30" s="24"/>
      <c r="J30" s="24"/>
      <c r="K30" s="24"/>
      <c r="L30" s="24"/>
      <c r="M30" s="24"/>
      <c r="N30" s="24"/>
      <c r="O30" s="24"/>
    </row>
    <row r="31" spans="1:23" x14ac:dyDescent="0.25">
      <c r="A31" s="24"/>
      <c r="B31" s="24"/>
      <c r="C31" s="24"/>
      <c r="D31" s="24"/>
      <c r="E31" s="24"/>
      <c r="F31" s="24"/>
      <c r="G31" s="24"/>
      <c r="H31" s="24"/>
      <c r="I31" s="24"/>
      <c r="J31" s="24"/>
      <c r="K31" s="24"/>
      <c r="L31" s="24"/>
      <c r="M31" s="24"/>
      <c r="N31" s="24"/>
      <c r="O31" s="24"/>
    </row>
    <row r="32" spans="1:23" x14ac:dyDescent="0.25">
      <c r="A32" s="24"/>
      <c r="B32" s="24"/>
      <c r="C32" s="24"/>
      <c r="D32" s="24"/>
      <c r="E32" s="24"/>
      <c r="F32" s="24"/>
      <c r="G32" s="24"/>
      <c r="H32" s="24"/>
      <c r="I32" s="24"/>
      <c r="J32" s="24"/>
      <c r="K32" s="24"/>
      <c r="L32" s="24"/>
      <c r="M32" s="24"/>
      <c r="N32" s="24"/>
      <c r="O32" s="24"/>
    </row>
    <row r="33" spans="1:15" x14ac:dyDescent="0.25">
      <c r="A33" s="24"/>
      <c r="B33" s="24"/>
      <c r="C33" s="24"/>
      <c r="D33" s="24"/>
      <c r="E33" s="24"/>
      <c r="F33" s="24"/>
      <c r="G33" s="24"/>
      <c r="H33" s="24"/>
      <c r="I33" s="24"/>
      <c r="J33" s="24"/>
      <c r="K33" s="24"/>
      <c r="L33" s="24"/>
      <c r="M33" s="24"/>
      <c r="N33" s="24"/>
      <c r="O33" s="24"/>
    </row>
    <row r="34" spans="1:15" x14ac:dyDescent="0.25">
      <c r="A34" s="24"/>
      <c r="B34" s="24"/>
      <c r="C34" s="24"/>
      <c r="D34" s="24"/>
      <c r="E34" s="24"/>
      <c r="F34" s="24"/>
      <c r="G34" s="24"/>
      <c r="H34" s="24"/>
      <c r="I34" s="24"/>
      <c r="J34" s="24"/>
      <c r="K34" s="24"/>
      <c r="L34" s="24"/>
      <c r="M34" s="24"/>
      <c r="N34" s="24"/>
      <c r="O34" s="24"/>
    </row>
    <row r="35" spans="1:15" x14ac:dyDescent="0.25">
      <c r="A35" s="24"/>
      <c r="B35" s="24"/>
      <c r="C35" s="24"/>
      <c r="D35" s="24"/>
      <c r="E35" s="24"/>
      <c r="F35" s="24"/>
      <c r="G35" s="24"/>
      <c r="H35" s="24"/>
      <c r="I35" s="24"/>
      <c r="J35" s="24"/>
      <c r="K35" s="24"/>
      <c r="L35" s="24"/>
      <c r="M35" s="24"/>
      <c r="N35" s="24"/>
      <c r="O35" s="24"/>
    </row>
    <row r="36" spans="1:15" x14ac:dyDescent="0.25">
      <c r="A36" s="24"/>
      <c r="B36" s="24"/>
      <c r="C36" s="24"/>
      <c r="D36" s="24"/>
      <c r="E36" s="24"/>
      <c r="F36" s="24"/>
      <c r="G36" s="24"/>
      <c r="H36" s="24"/>
      <c r="I36" s="24"/>
      <c r="J36" s="24"/>
      <c r="K36" s="24"/>
      <c r="L36" s="24"/>
      <c r="M36" s="24"/>
      <c r="N36" s="24"/>
      <c r="O36" s="24"/>
    </row>
    <row r="37" spans="1:15" x14ac:dyDescent="0.25">
      <c r="A37" s="24"/>
      <c r="B37" s="24"/>
      <c r="C37" s="24"/>
      <c r="D37" s="24"/>
      <c r="E37" s="24"/>
      <c r="F37" s="24"/>
      <c r="G37" s="24"/>
      <c r="H37" s="24"/>
      <c r="I37" s="24"/>
      <c r="J37" s="24"/>
      <c r="K37" s="24"/>
      <c r="L37" s="24"/>
      <c r="M37" s="24"/>
      <c r="N37" s="24"/>
      <c r="O37" s="24"/>
    </row>
    <row r="38" spans="1:15" x14ac:dyDescent="0.25">
      <c r="A38" s="24"/>
      <c r="B38" s="24"/>
      <c r="C38" s="24"/>
      <c r="D38" s="24"/>
      <c r="E38" s="24"/>
      <c r="F38" s="24"/>
      <c r="G38" s="24"/>
      <c r="H38" s="24"/>
      <c r="I38" s="24"/>
      <c r="J38" s="24"/>
      <c r="K38" s="24"/>
      <c r="L38" s="24"/>
      <c r="M38" s="24"/>
      <c r="N38" s="24"/>
      <c r="O38" s="24"/>
    </row>
    <row r="39" spans="1:15" x14ac:dyDescent="0.25">
      <c r="A39" s="24"/>
      <c r="B39" s="24"/>
      <c r="C39" s="24"/>
      <c r="D39" s="24"/>
      <c r="E39" s="24"/>
      <c r="F39" s="24"/>
      <c r="G39" s="24"/>
      <c r="H39" s="24"/>
      <c r="I39" s="24"/>
      <c r="J39" s="24"/>
      <c r="K39" s="24"/>
      <c r="L39" s="24"/>
      <c r="M39" s="24"/>
      <c r="N39" s="24"/>
      <c r="O39" s="24"/>
    </row>
    <row r="40" spans="1:15" x14ac:dyDescent="0.25">
      <c r="A40" s="24"/>
      <c r="B40" s="24"/>
      <c r="C40" s="24"/>
      <c r="D40" s="24"/>
      <c r="E40" s="24"/>
      <c r="F40" s="24"/>
      <c r="G40" s="24"/>
      <c r="H40" s="24"/>
      <c r="I40" s="24"/>
      <c r="J40" s="24"/>
      <c r="K40" s="24"/>
      <c r="L40" s="24"/>
      <c r="M40" s="24"/>
      <c r="N40" s="24"/>
      <c r="O40" s="24"/>
    </row>
    <row r="41" spans="1:15" x14ac:dyDescent="0.25">
      <c r="A41" s="24"/>
      <c r="B41" s="24"/>
      <c r="C41" s="24"/>
      <c r="D41" s="24"/>
      <c r="E41" s="24"/>
      <c r="F41" s="24"/>
      <c r="G41" s="24"/>
      <c r="H41" s="24"/>
      <c r="I41" s="24"/>
      <c r="J41" s="24"/>
      <c r="K41" s="24"/>
      <c r="L41" s="24"/>
      <c r="M41" s="24"/>
      <c r="N41" s="24"/>
      <c r="O41" s="24"/>
    </row>
    <row r="42" spans="1:15" x14ac:dyDescent="0.25">
      <c r="A42" s="24"/>
      <c r="B42" s="24"/>
      <c r="C42" s="24"/>
      <c r="D42" s="24"/>
      <c r="E42" s="24"/>
      <c r="F42" s="24"/>
      <c r="G42" s="24"/>
      <c r="H42" s="24"/>
      <c r="I42" s="24"/>
      <c r="J42" s="24"/>
      <c r="K42" s="24"/>
      <c r="L42" s="24"/>
      <c r="M42" s="24"/>
      <c r="N42" s="24"/>
      <c r="O42" s="24"/>
    </row>
    <row r="43" spans="1:15" x14ac:dyDescent="0.25">
      <c r="A43" s="24"/>
      <c r="B43" s="24"/>
      <c r="C43" s="24"/>
      <c r="D43" s="24"/>
      <c r="E43" s="24"/>
      <c r="F43" s="24"/>
      <c r="G43" s="24"/>
      <c r="H43" s="24"/>
      <c r="I43" s="24"/>
      <c r="J43" s="24"/>
      <c r="K43" s="24"/>
      <c r="L43" s="24"/>
      <c r="M43" s="24"/>
      <c r="N43" s="24"/>
      <c r="O43" s="24"/>
    </row>
    <row r="44" spans="1:15" x14ac:dyDescent="0.25">
      <c r="A44" s="24"/>
      <c r="B44" s="24"/>
      <c r="C44" s="24"/>
      <c r="D44" s="24"/>
      <c r="E44" s="24"/>
      <c r="F44" s="24"/>
      <c r="G44" s="24"/>
      <c r="H44" s="24"/>
      <c r="I44" s="24"/>
      <c r="J44" s="24"/>
      <c r="K44" s="24"/>
      <c r="L44" s="24"/>
      <c r="M44" s="24"/>
      <c r="N44" s="24"/>
      <c r="O44" s="24"/>
    </row>
    <row r="45" spans="1:15" x14ac:dyDescent="0.25">
      <c r="A45" s="24"/>
      <c r="B45" s="24"/>
      <c r="C45" s="24"/>
      <c r="D45" s="24"/>
      <c r="E45" s="24"/>
      <c r="F45" s="24"/>
      <c r="G45" s="24"/>
      <c r="H45" s="24"/>
      <c r="I45" s="24"/>
      <c r="J45" s="24"/>
      <c r="K45" s="24"/>
      <c r="L45" s="24"/>
      <c r="M45" s="24"/>
      <c r="N45" s="24"/>
      <c r="O45" s="24"/>
    </row>
    <row r="46" spans="1:15" x14ac:dyDescent="0.25">
      <c r="A46" s="24"/>
      <c r="B46" s="24"/>
      <c r="C46" s="24"/>
      <c r="D46" s="24"/>
      <c r="E46" s="24"/>
      <c r="F46" s="24"/>
      <c r="G46" s="24"/>
      <c r="H46" s="24"/>
      <c r="I46" s="24"/>
      <c r="J46" s="24"/>
      <c r="K46" s="24"/>
      <c r="L46" s="24"/>
      <c r="M46" s="24"/>
      <c r="N46" s="24"/>
      <c r="O46" s="24"/>
    </row>
    <row r="47" spans="1:15" x14ac:dyDescent="0.25">
      <c r="A47" s="24"/>
      <c r="B47" s="24"/>
      <c r="C47" s="24"/>
      <c r="D47" s="24"/>
      <c r="E47" s="24"/>
      <c r="F47" s="24"/>
      <c r="G47" s="24"/>
      <c r="H47" s="24"/>
      <c r="I47" s="24"/>
      <c r="J47" s="24"/>
      <c r="K47" s="24"/>
      <c r="L47" s="24"/>
      <c r="M47" s="24"/>
      <c r="N47" s="24"/>
      <c r="O47" s="24"/>
    </row>
    <row r="48" spans="1:15" x14ac:dyDescent="0.25">
      <c r="A48" s="24"/>
      <c r="B48" s="24"/>
      <c r="C48" s="24"/>
      <c r="G48" s="24"/>
      <c r="H48" s="24"/>
      <c r="I48" s="24"/>
      <c r="J48" s="24"/>
      <c r="K48" s="24"/>
      <c r="L48" s="24"/>
      <c r="M48" s="24"/>
      <c r="N48" s="24"/>
      <c r="O48" s="24"/>
    </row>
  </sheetData>
  <mergeCells count="25">
    <mergeCell ref="P2:X2"/>
    <mergeCell ref="X3:X5"/>
    <mergeCell ref="R3:R5"/>
    <mergeCell ref="S3:S5"/>
    <mergeCell ref="M3:M5"/>
    <mergeCell ref="T3:T5"/>
    <mergeCell ref="Q3:Q5"/>
    <mergeCell ref="P3:P5"/>
    <mergeCell ref="V3:V5"/>
    <mergeCell ref="W3:W5"/>
    <mergeCell ref="U3:U5"/>
    <mergeCell ref="A2:O2"/>
    <mergeCell ref="A3:A5"/>
    <mergeCell ref="B3:B5"/>
    <mergeCell ref="C3:C5"/>
    <mergeCell ref="D3:D5"/>
    <mergeCell ref="A20:O20"/>
    <mergeCell ref="A19:O19"/>
    <mergeCell ref="K3:L4"/>
    <mergeCell ref="E3:F4"/>
    <mergeCell ref="N3:N5"/>
    <mergeCell ref="G3:H4"/>
    <mergeCell ref="A18:O18"/>
    <mergeCell ref="I3:J4"/>
    <mergeCell ref="O3:O5"/>
  </mergeCells>
  <phoneticPr fontId="0" type="noConversion"/>
  <printOptions horizontalCentered="1"/>
  <pageMargins left="0" right="0" top="1" bottom="0.75" header="0.3" footer="0.3"/>
  <pageSetup paperSize="3" orientation="landscape" r:id="rId1"/>
  <headerFooter alignWithMargins="0">
    <oddHeader>&amp;C&amp;16
&amp;A</oddHeader>
    <oddFooter>&amp;C&amp;14ISSUED
JUNE 2009&amp;R&amp;12&amp;F&amp;A
Page 30</oddFooter>
  </headerFooter>
  <colBreaks count="1" manualBreakCount="1">
    <brk id="15"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D39"/>
  <sheetViews>
    <sheetView showGridLines="0" zoomScale="60" zoomScaleNormal="60" zoomScalePageLayoutView="60" workbookViewId="0"/>
  </sheetViews>
  <sheetFormatPr defaultColWidth="1" defaultRowHeight="13.2" x14ac:dyDescent="0.25"/>
  <cols>
    <col min="1" max="1" width="8.6640625" style="2" customWidth="1"/>
    <col min="2" max="2" width="13.33203125" style="2" customWidth="1"/>
    <col min="3" max="3" width="14" style="2" customWidth="1"/>
    <col min="4" max="4" width="12.5546875" style="2" customWidth="1"/>
    <col min="5" max="5" width="18.109375" style="2" customWidth="1"/>
    <col min="6" max="6" width="8.6640625" style="2" customWidth="1"/>
    <col min="7" max="7" width="12.6640625" style="2" customWidth="1"/>
    <col min="8" max="11" width="8.6640625" style="2" customWidth="1"/>
    <col min="12" max="12" width="14.5546875" style="2" customWidth="1"/>
    <col min="13" max="13" width="29.33203125" style="2" customWidth="1"/>
    <col min="14" max="14" width="21.5546875" style="2" bestFit="1" customWidth="1"/>
    <col min="15" max="15" width="20.6640625" style="2" customWidth="1"/>
    <col min="16" max="16" width="12.6640625" style="2" customWidth="1"/>
    <col min="17" max="17" width="16.44140625" style="2" customWidth="1"/>
    <col min="18" max="18" width="17" style="2" customWidth="1"/>
    <col min="19" max="21" width="20.6640625" style="2" customWidth="1"/>
    <col min="22" max="22" width="8.6640625" style="2" customWidth="1"/>
    <col min="23" max="16384" width="1" style="2"/>
  </cols>
  <sheetData>
    <row r="1" spans="1:22" ht="44.25" customHeight="1" thickBot="1" x14ac:dyDescent="0.3">
      <c r="A1" s="24"/>
      <c r="B1" s="24"/>
      <c r="C1" s="24"/>
      <c r="D1" s="24"/>
      <c r="E1" s="24"/>
      <c r="F1" s="24"/>
      <c r="G1" s="24"/>
      <c r="H1" s="24"/>
      <c r="I1" s="24"/>
      <c r="J1" s="24"/>
      <c r="K1" s="24"/>
      <c r="L1" s="24"/>
      <c r="M1" s="24"/>
    </row>
    <row r="2" spans="1:22" s="27" customFormat="1" ht="25.5" customHeight="1" x14ac:dyDescent="0.25">
      <c r="A2" s="869" t="s">
        <v>1045</v>
      </c>
      <c r="B2" s="870"/>
      <c r="C2" s="870"/>
      <c r="D2" s="870"/>
      <c r="E2" s="870"/>
      <c r="F2" s="870"/>
      <c r="G2" s="870"/>
      <c r="H2" s="870"/>
      <c r="I2" s="870"/>
      <c r="J2" s="870"/>
      <c r="K2" s="870"/>
      <c r="L2" s="870"/>
      <c r="M2" s="871"/>
      <c r="N2" s="987" t="s">
        <v>909</v>
      </c>
      <c r="O2" s="988"/>
      <c r="P2" s="988"/>
      <c r="Q2" s="988"/>
      <c r="R2" s="988"/>
      <c r="S2" s="988"/>
      <c r="T2" s="988"/>
      <c r="U2" s="988"/>
      <c r="V2" s="906"/>
    </row>
    <row r="3" spans="1:22" s="4" customFormat="1" ht="25.5" customHeight="1" x14ac:dyDescent="0.25">
      <c r="A3" s="828" t="s">
        <v>911</v>
      </c>
      <c r="B3" s="826" t="s">
        <v>836</v>
      </c>
      <c r="C3" s="826" t="s">
        <v>925</v>
      </c>
      <c r="D3" s="853" t="s">
        <v>842</v>
      </c>
      <c r="E3" s="826" t="s">
        <v>1245</v>
      </c>
      <c r="F3" s="826" t="s">
        <v>999</v>
      </c>
      <c r="G3" s="826"/>
      <c r="H3" s="826" t="s">
        <v>1721</v>
      </c>
      <c r="I3" s="826"/>
      <c r="J3" s="826" t="s">
        <v>1024</v>
      </c>
      <c r="K3" s="826"/>
      <c r="L3" s="826" t="s">
        <v>1046</v>
      </c>
      <c r="M3" s="832" t="s">
        <v>822</v>
      </c>
      <c r="N3" s="818" t="s">
        <v>906</v>
      </c>
      <c r="O3" s="815" t="s">
        <v>931</v>
      </c>
      <c r="P3" s="815" t="s">
        <v>932</v>
      </c>
      <c r="Q3" s="815" t="s">
        <v>2085</v>
      </c>
      <c r="R3" s="815" t="s">
        <v>2086</v>
      </c>
      <c r="S3" s="815" t="s">
        <v>933</v>
      </c>
      <c r="T3" s="815" t="s">
        <v>940</v>
      </c>
      <c r="U3" s="815" t="s">
        <v>941</v>
      </c>
      <c r="V3" s="812" t="s">
        <v>934</v>
      </c>
    </row>
    <row r="4" spans="1:22" s="4" customFormat="1" ht="25.5" customHeight="1" x14ac:dyDescent="0.25">
      <c r="A4" s="828"/>
      <c r="B4" s="826"/>
      <c r="C4" s="826"/>
      <c r="D4" s="890"/>
      <c r="E4" s="826"/>
      <c r="F4" s="826"/>
      <c r="G4" s="826"/>
      <c r="H4" s="826"/>
      <c r="I4" s="826"/>
      <c r="J4" s="826"/>
      <c r="K4" s="826"/>
      <c r="L4" s="826"/>
      <c r="M4" s="832"/>
      <c r="N4" s="819"/>
      <c r="O4" s="816"/>
      <c r="P4" s="816"/>
      <c r="Q4" s="816"/>
      <c r="R4" s="816"/>
      <c r="S4" s="816"/>
      <c r="T4" s="816"/>
      <c r="U4" s="816"/>
      <c r="V4" s="813"/>
    </row>
    <row r="5" spans="1:22" s="4" customFormat="1" ht="25.5" customHeight="1" thickBot="1" x14ac:dyDescent="0.3">
      <c r="A5" s="829"/>
      <c r="B5" s="827"/>
      <c r="C5" s="827"/>
      <c r="D5" s="891"/>
      <c r="E5" s="827"/>
      <c r="F5" s="243" t="s">
        <v>943</v>
      </c>
      <c r="G5" s="243" t="s">
        <v>944</v>
      </c>
      <c r="H5" s="243" t="s">
        <v>955</v>
      </c>
      <c r="I5" s="243" t="s">
        <v>949</v>
      </c>
      <c r="J5" s="243" t="s">
        <v>943</v>
      </c>
      <c r="K5" s="243" t="s">
        <v>1175</v>
      </c>
      <c r="L5" s="827"/>
      <c r="M5" s="833"/>
      <c r="N5" s="820"/>
      <c r="O5" s="817"/>
      <c r="P5" s="817"/>
      <c r="Q5" s="817"/>
      <c r="R5" s="817"/>
      <c r="S5" s="817"/>
      <c r="T5" s="817"/>
      <c r="U5" s="817"/>
      <c r="V5" s="814"/>
    </row>
    <row r="6" spans="1:22" s="32" customFormat="1" ht="32.1" customHeight="1" thickTop="1" x14ac:dyDescent="0.25">
      <c r="A6" s="245" t="s">
        <v>1118</v>
      </c>
      <c r="B6" s="246" t="s">
        <v>854</v>
      </c>
      <c r="C6" s="246" t="s">
        <v>1117</v>
      </c>
      <c r="D6" s="246" t="s">
        <v>134</v>
      </c>
      <c r="E6" s="246" t="s">
        <v>1247</v>
      </c>
      <c r="F6" s="259" t="s">
        <v>1512</v>
      </c>
      <c r="G6" s="260" t="s">
        <v>1515</v>
      </c>
      <c r="H6" s="259">
        <v>1700</v>
      </c>
      <c r="I6" s="260">
        <f>ROUND(H6*0.472,2-LEN(INT(H6*0.472)))</f>
        <v>800</v>
      </c>
      <c r="J6" s="259">
        <v>0.18</v>
      </c>
      <c r="K6" s="260">
        <f>ROUND(J6*250,2-LEN(INT(J6*250)))</f>
        <v>45</v>
      </c>
      <c r="L6" s="246" t="s">
        <v>1119</v>
      </c>
      <c r="M6" s="247" t="s">
        <v>1138</v>
      </c>
      <c r="N6" s="367"/>
      <c r="O6" s="89"/>
      <c r="P6" s="89"/>
      <c r="Q6" s="89"/>
      <c r="R6" s="89"/>
      <c r="S6" s="89"/>
      <c r="T6" s="89"/>
      <c r="U6" s="89"/>
      <c r="V6" s="90"/>
    </row>
    <row r="7" spans="1:22" s="32" customFormat="1" ht="32.1" customHeight="1" x14ac:dyDescent="0.25">
      <c r="A7" s="47" t="s">
        <v>1248</v>
      </c>
      <c r="B7" s="182" t="s">
        <v>854</v>
      </c>
      <c r="C7" s="182" t="s">
        <v>1511</v>
      </c>
      <c r="D7" s="182" t="s">
        <v>921</v>
      </c>
      <c r="E7" s="182" t="s">
        <v>1246</v>
      </c>
      <c r="F7" s="165" t="s">
        <v>1513</v>
      </c>
      <c r="G7" s="183" t="s">
        <v>1514</v>
      </c>
      <c r="H7" s="165">
        <v>2000</v>
      </c>
      <c r="I7" s="183">
        <f>ROUND(H7*0.472,2-LEN(INT(H7*0.472)))</f>
        <v>940</v>
      </c>
      <c r="J7" s="165">
        <v>0.15</v>
      </c>
      <c r="K7" s="183">
        <f>ROUND(J7*250,2-LEN(INT(J7*250)))</f>
        <v>38</v>
      </c>
      <c r="L7" s="182" t="s">
        <v>1119</v>
      </c>
      <c r="M7" s="46" t="s">
        <v>1153</v>
      </c>
      <c r="N7" s="364"/>
      <c r="O7" s="48"/>
      <c r="P7" s="48"/>
      <c r="Q7" s="48"/>
      <c r="R7" s="48"/>
      <c r="S7" s="48"/>
      <c r="T7" s="48"/>
      <c r="U7" s="48"/>
      <c r="V7" s="49"/>
    </row>
    <row r="8" spans="1:22" s="32" customFormat="1" ht="32.1" customHeight="1" x14ac:dyDescent="0.25">
      <c r="A8" s="47"/>
      <c r="B8" s="182"/>
      <c r="C8" s="182"/>
      <c r="D8" s="182"/>
      <c r="E8" s="182"/>
      <c r="F8" s="165"/>
      <c r="G8" s="183"/>
      <c r="H8" s="165"/>
      <c r="I8" s="183">
        <f t="shared" ref="I8:I15" si="0">ROUND(H8*0.472,2-LEN(INT(H8*0.472)))</f>
        <v>0</v>
      </c>
      <c r="J8" s="165"/>
      <c r="K8" s="183">
        <f t="shared" ref="K8:K15" si="1">ROUND(J8*250,2-LEN(INT(J8*250)))</f>
        <v>0</v>
      </c>
      <c r="L8" s="182"/>
      <c r="M8" s="46"/>
      <c r="N8" s="367"/>
      <c r="O8" s="89"/>
      <c r="P8" s="89"/>
      <c r="Q8" s="89"/>
      <c r="R8" s="89"/>
      <c r="S8" s="89"/>
      <c r="T8" s="89"/>
      <c r="U8" s="89"/>
      <c r="V8" s="90"/>
    </row>
    <row r="9" spans="1:22" s="32" customFormat="1" ht="32.1" customHeight="1" x14ac:dyDescent="0.25">
      <c r="A9" s="47"/>
      <c r="B9" s="182"/>
      <c r="C9" s="182"/>
      <c r="D9" s="182"/>
      <c r="E9" s="182"/>
      <c r="F9" s="165"/>
      <c r="G9" s="183"/>
      <c r="H9" s="165"/>
      <c r="I9" s="183">
        <f t="shared" si="0"/>
        <v>0</v>
      </c>
      <c r="J9" s="165"/>
      <c r="K9" s="183">
        <f t="shared" si="1"/>
        <v>0</v>
      </c>
      <c r="L9" s="182"/>
      <c r="M9" s="46"/>
      <c r="N9" s="364"/>
      <c r="O9" s="48"/>
      <c r="P9" s="48"/>
      <c r="Q9" s="48"/>
      <c r="R9" s="48"/>
      <c r="S9" s="48"/>
      <c r="T9" s="48"/>
      <c r="U9" s="48"/>
      <c r="V9" s="49"/>
    </row>
    <row r="10" spans="1:22" s="32" customFormat="1" ht="32.1" customHeight="1" x14ac:dyDescent="0.25">
      <c r="A10" s="47"/>
      <c r="B10" s="182"/>
      <c r="C10" s="182"/>
      <c r="D10" s="182"/>
      <c r="E10" s="182"/>
      <c r="F10" s="165"/>
      <c r="G10" s="183"/>
      <c r="H10" s="165"/>
      <c r="I10" s="183">
        <f t="shared" si="0"/>
        <v>0</v>
      </c>
      <c r="J10" s="165"/>
      <c r="K10" s="183">
        <f t="shared" si="1"/>
        <v>0</v>
      </c>
      <c r="L10" s="182"/>
      <c r="M10" s="46"/>
      <c r="N10" s="364"/>
      <c r="O10" s="48"/>
      <c r="P10" s="48"/>
      <c r="Q10" s="48"/>
      <c r="R10" s="48"/>
      <c r="S10" s="48"/>
      <c r="T10" s="48"/>
      <c r="U10" s="48"/>
      <c r="V10" s="49"/>
    </row>
    <row r="11" spans="1:22" s="32" customFormat="1" ht="32.1" customHeight="1" x14ac:dyDescent="0.25">
      <c r="A11" s="47"/>
      <c r="B11" s="182"/>
      <c r="C11" s="182"/>
      <c r="D11" s="182"/>
      <c r="E11" s="182"/>
      <c r="F11" s="165"/>
      <c r="G11" s="183"/>
      <c r="H11" s="165"/>
      <c r="I11" s="183">
        <f t="shared" si="0"/>
        <v>0</v>
      </c>
      <c r="J11" s="165"/>
      <c r="K11" s="183">
        <f t="shared" si="1"/>
        <v>0</v>
      </c>
      <c r="L11" s="182"/>
      <c r="M11" s="46"/>
      <c r="N11" s="364"/>
      <c r="O11" s="48"/>
      <c r="P11" s="48"/>
      <c r="Q11" s="48"/>
      <c r="R11" s="48"/>
      <c r="S11" s="48"/>
      <c r="T11" s="48"/>
      <c r="U11" s="48"/>
      <c r="V11" s="49"/>
    </row>
    <row r="12" spans="1:22" s="32" customFormat="1" ht="32.1" customHeight="1" x14ac:dyDescent="0.25">
      <c r="A12" s="47"/>
      <c r="B12" s="182"/>
      <c r="C12" s="182"/>
      <c r="D12" s="182"/>
      <c r="E12" s="182"/>
      <c r="F12" s="165"/>
      <c r="G12" s="183"/>
      <c r="H12" s="165"/>
      <c r="I12" s="183">
        <f t="shared" si="0"/>
        <v>0</v>
      </c>
      <c r="J12" s="165"/>
      <c r="K12" s="183">
        <f t="shared" si="1"/>
        <v>0</v>
      </c>
      <c r="L12" s="182"/>
      <c r="M12" s="46"/>
      <c r="N12" s="364"/>
      <c r="O12" s="48"/>
      <c r="P12" s="48"/>
      <c r="Q12" s="48"/>
      <c r="R12" s="48"/>
      <c r="S12" s="48"/>
      <c r="T12" s="48"/>
      <c r="U12" s="48"/>
      <c r="V12" s="49"/>
    </row>
    <row r="13" spans="1:22" s="32" customFormat="1" ht="32.1" customHeight="1" x14ac:dyDescent="0.25">
      <c r="A13" s="47"/>
      <c r="B13" s="182"/>
      <c r="C13" s="182"/>
      <c r="D13" s="182"/>
      <c r="E13" s="182"/>
      <c r="F13" s="165"/>
      <c r="G13" s="183"/>
      <c r="H13" s="165"/>
      <c r="I13" s="183">
        <f t="shared" si="0"/>
        <v>0</v>
      </c>
      <c r="J13" s="165"/>
      <c r="K13" s="183">
        <f t="shared" si="1"/>
        <v>0</v>
      </c>
      <c r="L13" s="182"/>
      <c r="M13" s="46"/>
      <c r="N13" s="364"/>
      <c r="O13" s="48"/>
      <c r="P13" s="48"/>
      <c r="Q13" s="48"/>
      <c r="R13" s="48"/>
      <c r="S13" s="48"/>
      <c r="T13" s="48"/>
      <c r="U13" s="48"/>
      <c r="V13" s="49"/>
    </row>
    <row r="14" spans="1:22" s="32" customFormat="1" ht="32.1" customHeight="1" x14ac:dyDescent="0.25">
      <c r="A14" s="47"/>
      <c r="B14" s="182"/>
      <c r="C14" s="182"/>
      <c r="D14" s="182"/>
      <c r="E14" s="182"/>
      <c r="F14" s="165"/>
      <c r="G14" s="183"/>
      <c r="H14" s="165"/>
      <c r="I14" s="183">
        <f t="shared" si="0"/>
        <v>0</v>
      </c>
      <c r="J14" s="165"/>
      <c r="K14" s="183">
        <f t="shared" si="1"/>
        <v>0</v>
      </c>
      <c r="L14" s="182"/>
      <c r="M14" s="46"/>
      <c r="N14" s="364"/>
      <c r="O14" s="48"/>
      <c r="P14" s="48"/>
      <c r="Q14" s="48"/>
      <c r="R14" s="48"/>
      <c r="S14" s="48"/>
      <c r="T14" s="48"/>
      <c r="U14" s="48"/>
      <c r="V14" s="49"/>
    </row>
    <row r="15" spans="1:22" s="12" customFormat="1" ht="32.1" customHeight="1" thickBot="1" x14ac:dyDescent="0.3">
      <c r="A15" s="17"/>
      <c r="B15" s="178"/>
      <c r="C15" s="178"/>
      <c r="D15" s="178"/>
      <c r="E15" s="178"/>
      <c r="F15" s="178"/>
      <c r="G15" s="34"/>
      <c r="H15" s="41"/>
      <c r="I15" s="34">
        <f t="shared" si="0"/>
        <v>0</v>
      </c>
      <c r="J15" s="41"/>
      <c r="K15" s="34">
        <f t="shared" si="1"/>
        <v>0</v>
      </c>
      <c r="L15" s="178"/>
      <c r="M15" s="179"/>
      <c r="N15" s="380"/>
      <c r="O15" s="281"/>
      <c r="P15" s="281"/>
      <c r="Q15" s="281"/>
      <c r="R15" s="281"/>
      <c r="S15" s="281"/>
      <c r="T15" s="281"/>
      <c r="U15" s="281"/>
      <c r="V15" s="282"/>
    </row>
    <row r="16" spans="1:22" s="13" customFormat="1" ht="25.5" customHeight="1" x14ac:dyDescent="0.25">
      <c r="A16" s="93"/>
      <c r="B16" s="93"/>
      <c r="C16" s="93"/>
      <c r="D16" s="93"/>
      <c r="E16" s="93"/>
      <c r="F16" s="93"/>
      <c r="G16" s="93"/>
      <c r="H16" s="93"/>
      <c r="I16" s="153"/>
      <c r="J16" s="153"/>
      <c r="K16" s="153"/>
      <c r="L16" s="93"/>
      <c r="M16" s="96"/>
    </row>
    <row r="17" spans="1:30" ht="25.5" customHeight="1" x14ac:dyDescent="0.3">
      <c r="A17" s="840" t="s">
        <v>825</v>
      </c>
      <c r="B17" s="992"/>
      <c r="C17" s="992"/>
      <c r="D17" s="992"/>
      <c r="E17" s="992"/>
      <c r="F17" s="992"/>
      <c r="G17" s="992"/>
      <c r="H17" s="992"/>
      <c r="I17" s="992"/>
      <c r="J17" s="992"/>
      <c r="K17" s="992"/>
      <c r="L17" s="992"/>
      <c r="M17" s="992"/>
      <c r="N17" s="13"/>
      <c r="O17" s="13"/>
      <c r="P17" s="13"/>
      <c r="Q17" s="13"/>
      <c r="R17" s="13"/>
      <c r="S17" s="13"/>
      <c r="T17" s="1"/>
      <c r="U17" s="1"/>
      <c r="V17" s="1"/>
      <c r="W17" s="1"/>
      <c r="X17" s="1"/>
      <c r="Y17" s="1"/>
      <c r="Z17" s="1"/>
      <c r="AA17" s="1"/>
      <c r="AB17" s="1"/>
      <c r="AC17" s="1"/>
      <c r="AD17" s="1"/>
    </row>
    <row r="18" spans="1:30" ht="25.5" customHeight="1" x14ac:dyDescent="0.25">
      <c r="A18" s="834" t="s">
        <v>776</v>
      </c>
      <c r="B18" s="834"/>
      <c r="C18" s="834"/>
      <c r="D18" s="834"/>
      <c r="E18" s="834"/>
      <c r="F18" s="834"/>
      <c r="G18" s="834"/>
      <c r="H18" s="834"/>
      <c r="I18" s="834"/>
      <c r="J18" s="834"/>
      <c r="K18" s="834"/>
      <c r="L18" s="834"/>
      <c r="M18" s="834"/>
      <c r="N18" s="39"/>
      <c r="O18" s="39"/>
      <c r="P18" s="39"/>
      <c r="Q18" s="39"/>
      <c r="R18" s="39"/>
      <c r="S18" s="39"/>
      <c r="T18" s="39"/>
      <c r="U18" s="39"/>
      <c r="V18" s="39"/>
      <c r="W18" s="39"/>
      <c r="X18" s="39"/>
      <c r="Y18" s="39"/>
      <c r="Z18" s="39"/>
      <c r="AA18" s="39"/>
      <c r="AB18" s="39"/>
      <c r="AC18" s="39"/>
      <c r="AD18" s="39"/>
    </row>
    <row r="19" spans="1:30" x14ac:dyDescent="0.25">
      <c r="A19" s="24"/>
      <c r="B19" s="24"/>
      <c r="C19" s="24"/>
      <c r="D19" s="24"/>
      <c r="E19" s="24"/>
      <c r="F19" s="24"/>
      <c r="G19" s="24"/>
      <c r="H19" s="24"/>
      <c r="I19" s="24"/>
      <c r="J19" s="24"/>
      <c r="K19" s="24"/>
      <c r="L19" s="24"/>
      <c r="M19" s="24"/>
    </row>
    <row r="20" spans="1:30" x14ac:dyDescent="0.25">
      <c r="A20" s="24"/>
      <c r="B20" s="24"/>
      <c r="C20" s="24"/>
      <c r="D20" s="24"/>
      <c r="E20" s="24"/>
      <c r="F20" s="24"/>
      <c r="G20" s="24"/>
      <c r="H20" s="24"/>
      <c r="I20" s="24"/>
      <c r="J20" s="24"/>
      <c r="K20" s="24"/>
      <c r="L20" s="24"/>
      <c r="M20" s="24"/>
    </row>
    <row r="21" spans="1:30" x14ac:dyDescent="0.25">
      <c r="A21" s="24"/>
      <c r="B21" s="24"/>
      <c r="C21" s="24"/>
      <c r="D21" s="24"/>
      <c r="E21" s="24"/>
      <c r="F21" s="24"/>
      <c r="G21" s="24"/>
      <c r="H21" s="24"/>
      <c r="I21" s="24"/>
      <c r="J21" s="24"/>
      <c r="K21" s="24"/>
      <c r="L21" s="24"/>
      <c r="M21" s="24"/>
    </row>
    <row r="22" spans="1:30" x14ac:dyDescent="0.25">
      <c r="A22" s="24"/>
      <c r="B22" s="24"/>
      <c r="C22" s="24"/>
      <c r="D22" s="24"/>
      <c r="E22" s="24"/>
      <c r="F22" s="99"/>
      <c r="G22" s="24"/>
      <c r="H22" s="24"/>
      <c r="I22" s="24"/>
      <c r="J22" s="24"/>
      <c r="K22" s="24"/>
      <c r="L22" s="24"/>
      <c r="M22" s="24"/>
    </row>
    <row r="23" spans="1:30" x14ac:dyDescent="0.25">
      <c r="A23" s="24"/>
      <c r="B23" s="24"/>
      <c r="C23" s="24"/>
      <c r="D23" s="24"/>
      <c r="E23" s="99"/>
      <c r="F23" s="24"/>
      <c r="G23" s="24"/>
      <c r="H23" s="24"/>
      <c r="I23" s="24"/>
      <c r="J23" s="24"/>
      <c r="K23" s="24"/>
      <c r="L23" s="24"/>
      <c r="M23" s="24"/>
    </row>
    <row r="24" spans="1:30" x14ac:dyDescent="0.25">
      <c r="A24" s="24"/>
      <c r="B24" s="24"/>
      <c r="C24" s="24"/>
      <c r="D24" s="24"/>
      <c r="E24" s="24"/>
      <c r="F24" s="24"/>
      <c r="G24" s="24"/>
      <c r="H24" s="24"/>
      <c r="I24" s="24"/>
      <c r="J24" s="24"/>
      <c r="K24" s="24"/>
      <c r="L24" s="24"/>
      <c r="M24" s="24"/>
    </row>
    <row r="25" spans="1:30" x14ac:dyDescent="0.25">
      <c r="A25" s="24"/>
      <c r="B25" s="24"/>
      <c r="C25" s="24"/>
      <c r="D25" s="24"/>
      <c r="E25" s="24"/>
      <c r="F25" s="24"/>
      <c r="G25" s="24"/>
      <c r="H25" s="24"/>
      <c r="I25" s="24"/>
      <c r="J25" s="24"/>
      <c r="K25" s="24"/>
      <c r="L25" s="24"/>
      <c r="M25" s="24"/>
    </row>
    <row r="26" spans="1:30" x14ac:dyDescent="0.25">
      <c r="A26" s="24"/>
      <c r="B26" s="24"/>
      <c r="C26" s="24"/>
      <c r="D26" s="24"/>
      <c r="E26" s="24"/>
      <c r="F26" s="24"/>
      <c r="G26" s="24"/>
      <c r="H26" s="24"/>
      <c r="I26" s="24"/>
      <c r="J26" s="24"/>
      <c r="K26" s="24"/>
      <c r="L26" s="24"/>
      <c r="M26" s="24"/>
    </row>
    <row r="27" spans="1:30" x14ac:dyDescent="0.25">
      <c r="A27" s="24"/>
      <c r="B27" s="24"/>
      <c r="C27" s="24"/>
      <c r="D27" s="24"/>
      <c r="E27" s="24"/>
      <c r="F27" s="24"/>
      <c r="G27" s="24"/>
      <c r="H27" s="24"/>
      <c r="I27" s="24"/>
      <c r="J27" s="24"/>
      <c r="K27" s="24"/>
      <c r="L27" s="24"/>
      <c r="M27" s="24"/>
    </row>
    <row r="28" spans="1:30" x14ac:dyDescent="0.25">
      <c r="A28" s="24"/>
      <c r="B28" s="24"/>
      <c r="C28" s="24"/>
      <c r="D28" s="24"/>
      <c r="E28" s="24"/>
      <c r="F28" s="24"/>
      <c r="G28" s="24"/>
      <c r="H28" s="24"/>
      <c r="I28" s="24"/>
      <c r="J28" s="24"/>
      <c r="K28" s="24"/>
      <c r="L28" s="24"/>
      <c r="M28" s="24"/>
    </row>
    <row r="29" spans="1:30" x14ac:dyDescent="0.25">
      <c r="A29" s="24"/>
      <c r="B29" s="24"/>
      <c r="C29" s="24"/>
      <c r="D29" s="24"/>
      <c r="E29" s="24"/>
      <c r="F29" s="24"/>
      <c r="G29" s="24"/>
      <c r="H29" s="24"/>
      <c r="I29" s="24"/>
      <c r="J29" s="24"/>
      <c r="K29" s="24"/>
      <c r="L29" s="24"/>
      <c r="M29" s="24"/>
    </row>
    <row r="30" spans="1:30" x14ac:dyDescent="0.25">
      <c r="A30" s="24"/>
      <c r="B30" s="24"/>
      <c r="C30" s="24"/>
      <c r="D30" s="24"/>
      <c r="E30" s="24"/>
      <c r="F30" s="24"/>
      <c r="G30" s="24"/>
      <c r="H30" s="24"/>
      <c r="I30" s="24"/>
      <c r="J30" s="24"/>
      <c r="K30" s="24"/>
      <c r="L30" s="24"/>
      <c r="M30" s="24"/>
    </row>
    <row r="31" spans="1:30" x14ac:dyDescent="0.25">
      <c r="A31" s="24"/>
      <c r="B31" s="24"/>
      <c r="C31" s="24"/>
      <c r="D31" s="24"/>
      <c r="E31" s="24"/>
      <c r="F31" s="24"/>
      <c r="G31" s="24"/>
      <c r="H31" s="24"/>
      <c r="I31" s="24"/>
      <c r="J31" s="24"/>
      <c r="K31" s="24"/>
      <c r="L31" s="24"/>
      <c r="M31" s="24"/>
    </row>
    <row r="32" spans="1:30" x14ac:dyDescent="0.25">
      <c r="A32" s="24"/>
      <c r="B32" s="24"/>
      <c r="C32" s="24"/>
      <c r="D32" s="24"/>
      <c r="E32" s="24"/>
      <c r="F32" s="24"/>
      <c r="G32" s="24"/>
      <c r="H32" s="24"/>
      <c r="I32" s="24"/>
      <c r="J32" s="24"/>
      <c r="K32" s="24"/>
      <c r="L32" s="24"/>
      <c r="M32" s="24"/>
    </row>
    <row r="33" spans="1:13" x14ac:dyDescent="0.25">
      <c r="A33" s="24"/>
      <c r="B33" s="24"/>
      <c r="C33" s="24"/>
      <c r="D33" s="24"/>
      <c r="E33" s="24"/>
      <c r="F33" s="24"/>
      <c r="G33" s="24"/>
      <c r="H33" s="24"/>
      <c r="I33" s="24"/>
      <c r="J33" s="24"/>
      <c r="K33" s="24"/>
      <c r="L33" s="24"/>
      <c r="M33" s="24"/>
    </row>
    <row r="34" spans="1:13" x14ac:dyDescent="0.25">
      <c r="A34" s="24"/>
      <c r="B34" s="24"/>
      <c r="C34" s="24"/>
      <c r="D34" s="24"/>
      <c r="E34" s="24"/>
      <c r="F34" s="24"/>
      <c r="G34" s="24"/>
      <c r="H34" s="24"/>
      <c r="I34" s="24"/>
      <c r="J34" s="24"/>
      <c r="K34" s="24"/>
      <c r="L34" s="24"/>
      <c r="M34" s="24"/>
    </row>
    <row r="35" spans="1:13" x14ac:dyDescent="0.25">
      <c r="A35" s="24"/>
      <c r="B35" s="24"/>
      <c r="C35" s="24"/>
      <c r="D35" s="24"/>
      <c r="E35" s="24"/>
      <c r="F35" s="24"/>
      <c r="G35" s="24"/>
      <c r="H35" s="24"/>
      <c r="I35" s="24"/>
      <c r="J35" s="24"/>
      <c r="K35" s="24"/>
      <c r="L35" s="24"/>
      <c r="M35" s="24"/>
    </row>
    <row r="36" spans="1:13" x14ac:dyDescent="0.25">
      <c r="A36" s="24"/>
      <c r="B36" s="24"/>
      <c r="C36" s="24"/>
      <c r="D36" s="24"/>
      <c r="E36" s="24"/>
      <c r="F36" s="24"/>
      <c r="G36" s="24"/>
      <c r="H36" s="24"/>
      <c r="I36" s="24"/>
      <c r="J36" s="24"/>
      <c r="K36" s="24"/>
      <c r="L36" s="24"/>
      <c r="M36" s="24"/>
    </row>
    <row r="37" spans="1:13" x14ac:dyDescent="0.25">
      <c r="A37" s="24"/>
      <c r="B37" s="24"/>
      <c r="C37" s="24"/>
      <c r="D37" s="24"/>
      <c r="E37" s="24"/>
      <c r="F37" s="24"/>
      <c r="G37" s="24"/>
      <c r="H37" s="24"/>
      <c r="I37" s="24"/>
      <c r="J37" s="24"/>
      <c r="K37" s="24"/>
      <c r="L37" s="24"/>
      <c r="M37" s="24"/>
    </row>
    <row r="38" spans="1:13" x14ac:dyDescent="0.25">
      <c r="A38" s="24"/>
      <c r="B38" s="24"/>
      <c r="C38" s="24"/>
      <c r="D38" s="24"/>
      <c r="E38" s="24"/>
      <c r="F38" s="24"/>
      <c r="G38" s="24"/>
      <c r="H38" s="24"/>
      <c r="I38" s="24"/>
      <c r="J38" s="24"/>
      <c r="K38" s="24"/>
      <c r="L38" s="24"/>
      <c r="M38" s="24"/>
    </row>
    <row r="39" spans="1:13" x14ac:dyDescent="0.25">
      <c r="A39" s="24"/>
      <c r="B39" s="24"/>
      <c r="C39" s="24"/>
      <c r="D39" s="24"/>
      <c r="E39" s="24"/>
      <c r="F39" s="24"/>
      <c r="G39" s="24"/>
      <c r="H39" s="24"/>
      <c r="I39" s="24"/>
      <c r="J39" s="24"/>
      <c r="K39" s="24"/>
      <c r="L39" s="24"/>
      <c r="M39" s="24"/>
    </row>
  </sheetData>
  <mergeCells count="23">
    <mergeCell ref="U3:U5"/>
    <mergeCell ref="S3:S5"/>
    <mergeCell ref="A18:M18"/>
    <mergeCell ref="A2:M2"/>
    <mergeCell ref="M3:M5"/>
    <mergeCell ref="B3:B5"/>
    <mergeCell ref="C3:C5"/>
    <mergeCell ref="E3:E5"/>
    <mergeCell ref="F3:G4"/>
    <mergeCell ref="L3:L5"/>
    <mergeCell ref="D3:D5"/>
    <mergeCell ref="A17:M17"/>
    <mergeCell ref="N2:V2"/>
    <mergeCell ref="V3:V5"/>
    <mergeCell ref="N3:N5"/>
    <mergeCell ref="O3:O5"/>
    <mergeCell ref="A3:A5"/>
    <mergeCell ref="H3:I4"/>
    <mergeCell ref="J3:K4"/>
    <mergeCell ref="R3:R5"/>
    <mergeCell ref="T3:T5"/>
    <mergeCell ref="P3:P5"/>
    <mergeCell ref="Q3:Q5"/>
  </mergeCells>
  <phoneticPr fontId="0" type="noConversion"/>
  <printOptions horizontalCentered="1"/>
  <pageMargins left="0" right="0" top="1" bottom="0.75" header="0.3" footer="0.3"/>
  <pageSetup paperSize="3" orientation="landscape" r:id="rId1"/>
  <headerFooter alignWithMargins="0">
    <oddHeader>&amp;C&amp;16
&amp;A</oddHeader>
    <oddFooter>&amp;C&amp;14ISSUED
JUNE 2009&amp;R&amp;12&amp;F &amp;A
Page 31</oddFooter>
  </headerFooter>
  <colBreaks count="1" manualBreakCount="1">
    <brk id="13"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D41"/>
  <sheetViews>
    <sheetView showGridLines="0" zoomScale="60" zoomScaleNormal="60" zoomScalePageLayoutView="60" workbookViewId="0"/>
  </sheetViews>
  <sheetFormatPr defaultColWidth="1.44140625" defaultRowHeight="13.2" x14ac:dyDescent="0.25"/>
  <cols>
    <col min="1" max="1" width="8.5546875" style="2" customWidth="1"/>
    <col min="2" max="2" width="13.44140625" style="2" customWidth="1"/>
    <col min="3" max="3" width="12.6640625" style="2" customWidth="1"/>
    <col min="4" max="4" width="15.5546875" style="2" customWidth="1"/>
    <col min="5" max="9" width="8.6640625" style="2" customWidth="1"/>
    <col min="10" max="10" width="11.6640625" style="2" customWidth="1"/>
    <col min="11" max="20" width="8.6640625" style="2" customWidth="1"/>
    <col min="21" max="21" width="28.33203125" style="2" customWidth="1"/>
    <col min="22" max="22" width="21.5546875" style="2" bestFit="1" customWidth="1"/>
    <col min="23" max="23" width="20.6640625" style="2" customWidth="1"/>
    <col min="24" max="24" width="12.6640625" style="2" customWidth="1"/>
    <col min="25" max="25" width="16.44140625" style="2" customWidth="1"/>
    <col min="26" max="26" width="17" style="2" customWidth="1"/>
    <col min="27" max="29" width="20.6640625" style="2" customWidth="1"/>
    <col min="30" max="30" width="8.6640625" style="2" customWidth="1"/>
    <col min="31" max="16384" width="1.44140625" style="2"/>
  </cols>
  <sheetData>
    <row r="1" spans="1:30" ht="51.75" customHeight="1" thickBot="1" x14ac:dyDescent="0.3">
      <c r="A1" s="24"/>
      <c r="B1" s="24"/>
      <c r="C1" s="24"/>
      <c r="D1" s="24"/>
      <c r="E1" s="24"/>
      <c r="F1" s="24"/>
      <c r="G1" s="24"/>
      <c r="H1" s="24"/>
      <c r="I1" s="24"/>
      <c r="J1" s="24"/>
      <c r="K1" s="24"/>
      <c r="L1" s="24"/>
      <c r="M1" s="24"/>
      <c r="N1" s="24"/>
      <c r="O1" s="24"/>
      <c r="P1" s="24"/>
      <c r="Q1" s="24"/>
      <c r="R1" s="24"/>
      <c r="S1" s="24"/>
      <c r="T1" s="24"/>
      <c r="U1" s="24"/>
    </row>
    <row r="2" spans="1:30" s="27" customFormat="1" ht="30" customHeight="1" x14ac:dyDescent="0.25">
      <c r="A2" s="869" t="s">
        <v>1047</v>
      </c>
      <c r="B2" s="870"/>
      <c r="C2" s="870"/>
      <c r="D2" s="870"/>
      <c r="E2" s="870"/>
      <c r="F2" s="870"/>
      <c r="G2" s="870"/>
      <c r="H2" s="870"/>
      <c r="I2" s="870"/>
      <c r="J2" s="870"/>
      <c r="K2" s="870"/>
      <c r="L2" s="870"/>
      <c r="M2" s="870"/>
      <c r="N2" s="870"/>
      <c r="O2" s="870"/>
      <c r="P2" s="870"/>
      <c r="Q2" s="870"/>
      <c r="R2" s="870"/>
      <c r="S2" s="870"/>
      <c r="T2" s="870"/>
      <c r="U2" s="871"/>
      <c r="V2" s="987" t="s">
        <v>909</v>
      </c>
      <c r="W2" s="988"/>
      <c r="X2" s="988"/>
      <c r="Y2" s="988"/>
      <c r="Z2" s="988"/>
      <c r="AA2" s="988"/>
      <c r="AB2" s="988"/>
      <c r="AC2" s="988"/>
      <c r="AD2" s="906"/>
    </row>
    <row r="3" spans="1:30" s="4" customFormat="1" ht="36" customHeight="1" x14ac:dyDescent="0.25">
      <c r="A3" s="828" t="s">
        <v>911</v>
      </c>
      <c r="B3" s="826" t="s">
        <v>836</v>
      </c>
      <c r="C3" s="826" t="s">
        <v>925</v>
      </c>
      <c r="D3" s="826" t="s">
        <v>842</v>
      </c>
      <c r="E3" s="826" t="s">
        <v>950</v>
      </c>
      <c r="F3" s="826"/>
      <c r="G3" s="826" t="s">
        <v>1024</v>
      </c>
      <c r="H3" s="826"/>
      <c r="I3" s="826" t="s">
        <v>1344</v>
      </c>
      <c r="J3" s="826"/>
      <c r="K3" s="826" t="s">
        <v>810</v>
      </c>
      <c r="L3" s="826"/>
      <c r="M3" s="826" t="s">
        <v>942</v>
      </c>
      <c r="N3" s="826"/>
      <c r="O3" s="826"/>
      <c r="P3" s="826"/>
      <c r="Q3" s="826"/>
      <c r="R3" s="826"/>
      <c r="S3" s="826"/>
      <c r="T3" s="826"/>
      <c r="U3" s="832" t="s">
        <v>822</v>
      </c>
      <c r="V3" s="818" t="s">
        <v>906</v>
      </c>
      <c r="W3" s="815" t="s">
        <v>931</v>
      </c>
      <c r="X3" s="815" t="s">
        <v>932</v>
      </c>
      <c r="Y3" s="815" t="s">
        <v>2085</v>
      </c>
      <c r="Z3" s="815" t="s">
        <v>2086</v>
      </c>
      <c r="AA3" s="815" t="s">
        <v>933</v>
      </c>
      <c r="AB3" s="815" t="s">
        <v>940</v>
      </c>
      <c r="AC3" s="815" t="s">
        <v>941</v>
      </c>
      <c r="AD3" s="812" t="s">
        <v>934</v>
      </c>
    </row>
    <row r="4" spans="1:30" s="4" customFormat="1" ht="30" customHeight="1" x14ac:dyDescent="0.25">
      <c r="A4" s="828"/>
      <c r="B4" s="826"/>
      <c r="C4" s="826"/>
      <c r="D4" s="826"/>
      <c r="E4" s="826"/>
      <c r="F4" s="826"/>
      <c r="G4" s="826"/>
      <c r="H4" s="826"/>
      <c r="I4" s="826"/>
      <c r="J4" s="826"/>
      <c r="K4" s="826"/>
      <c r="L4" s="826"/>
      <c r="M4" s="176">
        <v>63</v>
      </c>
      <c r="N4" s="176">
        <v>125</v>
      </c>
      <c r="O4" s="176">
        <v>250</v>
      </c>
      <c r="P4" s="176">
        <v>500</v>
      </c>
      <c r="Q4" s="176">
        <v>1000</v>
      </c>
      <c r="R4" s="176">
        <v>2000</v>
      </c>
      <c r="S4" s="176">
        <v>4000</v>
      </c>
      <c r="T4" s="176">
        <v>8000</v>
      </c>
      <c r="U4" s="832"/>
      <c r="V4" s="819"/>
      <c r="W4" s="816"/>
      <c r="X4" s="816"/>
      <c r="Y4" s="816"/>
      <c r="Z4" s="816"/>
      <c r="AA4" s="816"/>
      <c r="AB4" s="816"/>
      <c r="AC4" s="816"/>
      <c r="AD4" s="813"/>
    </row>
    <row r="5" spans="1:30" s="4" customFormat="1" ht="30" customHeight="1" thickBot="1" x14ac:dyDescent="0.3">
      <c r="A5" s="829"/>
      <c r="B5" s="827"/>
      <c r="C5" s="827"/>
      <c r="D5" s="827"/>
      <c r="E5" s="243" t="s">
        <v>1000</v>
      </c>
      <c r="F5" s="243" t="s">
        <v>949</v>
      </c>
      <c r="G5" s="243" t="s">
        <v>1213</v>
      </c>
      <c r="H5" s="243" t="s">
        <v>1175</v>
      </c>
      <c r="I5" s="243" t="s">
        <v>943</v>
      </c>
      <c r="J5" s="243" t="s">
        <v>944</v>
      </c>
      <c r="K5" s="243" t="s">
        <v>943</v>
      </c>
      <c r="L5" s="243" t="s">
        <v>944</v>
      </c>
      <c r="M5" s="243">
        <v>1</v>
      </c>
      <c r="N5" s="243">
        <v>2</v>
      </c>
      <c r="O5" s="243">
        <v>3</v>
      </c>
      <c r="P5" s="243">
        <v>4</v>
      </c>
      <c r="Q5" s="243">
        <v>5</v>
      </c>
      <c r="R5" s="243">
        <v>6</v>
      </c>
      <c r="S5" s="243">
        <v>7</v>
      </c>
      <c r="T5" s="243">
        <v>8</v>
      </c>
      <c r="U5" s="833"/>
      <c r="V5" s="820"/>
      <c r="W5" s="817"/>
      <c r="X5" s="817"/>
      <c r="Y5" s="817"/>
      <c r="Z5" s="817"/>
      <c r="AA5" s="817"/>
      <c r="AB5" s="817"/>
      <c r="AC5" s="817"/>
      <c r="AD5" s="814"/>
    </row>
    <row r="6" spans="1:30" s="32" customFormat="1" ht="32.1" customHeight="1" thickTop="1" x14ac:dyDescent="0.25">
      <c r="A6" s="245" t="s">
        <v>1758</v>
      </c>
      <c r="B6" s="259">
        <v>190</v>
      </c>
      <c r="C6" s="246" t="s">
        <v>1117</v>
      </c>
      <c r="D6" s="246" t="s">
        <v>1249</v>
      </c>
      <c r="E6" s="259">
        <v>9500</v>
      </c>
      <c r="F6" s="260">
        <f>ROUND(E6*0.472,2-LEN(INT(E6*0.472)))</f>
        <v>4500</v>
      </c>
      <c r="G6" s="259">
        <v>0.3</v>
      </c>
      <c r="H6" s="260">
        <f>ROUND(G6*250,2-LEN(INT(G6*250)))</f>
        <v>75</v>
      </c>
      <c r="I6" s="259">
        <v>36</v>
      </c>
      <c r="J6" s="260">
        <f>ROUND(E6*25,2-LEN(INT(E6*25)))</f>
        <v>240000</v>
      </c>
      <c r="K6" s="259">
        <v>36</v>
      </c>
      <c r="L6" s="260">
        <f>ROUND(K6*25,2-LEN(INT(K6*25)))</f>
        <v>900</v>
      </c>
      <c r="M6" s="246" t="s">
        <v>1110</v>
      </c>
      <c r="N6" s="259">
        <v>8</v>
      </c>
      <c r="O6" s="259">
        <v>12</v>
      </c>
      <c r="P6" s="259">
        <v>16</v>
      </c>
      <c r="Q6" s="259">
        <v>24</v>
      </c>
      <c r="R6" s="259">
        <v>30</v>
      </c>
      <c r="S6" s="259">
        <v>24</v>
      </c>
      <c r="T6" s="259">
        <v>20</v>
      </c>
      <c r="U6" s="247" t="s">
        <v>1138</v>
      </c>
      <c r="V6" s="367"/>
      <c r="W6" s="89"/>
      <c r="X6" s="89"/>
      <c r="Y6" s="89"/>
      <c r="Z6" s="89"/>
      <c r="AA6" s="89"/>
      <c r="AB6" s="89"/>
      <c r="AC6" s="89"/>
      <c r="AD6" s="90"/>
    </row>
    <row r="7" spans="1:30" s="32" customFormat="1" ht="32.1" customHeight="1" x14ac:dyDescent="0.25">
      <c r="A7" s="47" t="s">
        <v>1759</v>
      </c>
      <c r="B7" s="165">
        <v>190</v>
      </c>
      <c r="C7" s="182" t="s">
        <v>1122</v>
      </c>
      <c r="D7" s="87" t="s">
        <v>1250</v>
      </c>
      <c r="E7" s="165">
        <v>9500</v>
      </c>
      <c r="F7" s="183">
        <f>ROUND(E7*0.472,2-LEN(INT(E7*0.472)))</f>
        <v>4500</v>
      </c>
      <c r="G7" s="165">
        <v>0.3</v>
      </c>
      <c r="H7" s="183">
        <f>ROUND(G7*250,2-LEN(INT(G7*250)))</f>
        <v>75</v>
      </c>
      <c r="I7" s="165" t="s">
        <v>1516</v>
      </c>
      <c r="J7" s="183" t="s">
        <v>1517</v>
      </c>
      <c r="K7" s="165">
        <v>48</v>
      </c>
      <c r="L7" s="183">
        <f>ROUND(K7*25,2-LEN(INT(K7*25)))</f>
        <v>1200</v>
      </c>
      <c r="M7" s="182" t="s">
        <v>1110</v>
      </c>
      <c r="N7" s="165">
        <v>6</v>
      </c>
      <c r="O7" s="165">
        <v>10</v>
      </c>
      <c r="P7" s="165">
        <v>13</v>
      </c>
      <c r="Q7" s="165">
        <v>21</v>
      </c>
      <c r="R7" s="165">
        <v>25</v>
      </c>
      <c r="S7" s="165">
        <v>21</v>
      </c>
      <c r="T7" s="165">
        <v>15</v>
      </c>
      <c r="U7" s="46" t="s">
        <v>1138</v>
      </c>
      <c r="V7" s="364"/>
      <c r="W7" s="48"/>
      <c r="X7" s="48"/>
      <c r="Y7" s="48"/>
      <c r="Z7" s="48"/>
      <c r="AA7" s="48"/>
      <c r="AB7" s="48"/>
      <c r="AC7" s="48"/>
      <c r="AD7" s="49"/>
    </row>
    <row r="8" spans="1:30" s="32" customFormat="1" ht="32.1" customHeight="1" x14ac:dyDescent="0.25">
      <c r="A8" s="47"/>
      <c r="B8" s="165"/>
      <c r="C8" s="182"/>
      <c r="D8" s="182"/>
      <c r="E8" s="165"/>
      <c r="F8" s="183">
        <f t="shared" ref="F8:F15" si="0">ROUND(E8*0.472,2-LEN(INT(E8*0.472)))</f>
        <v>0</v>
      </c>
      <c r="G8" s="165"/>
      <c r="H8" s="183">
        <f t="shared" ref="H8:H15" si="1">ROUND(G8*250,2-LEN(INT(G8*250)))</f>
        <v>0</v>
      </c>
      <c r="I8" s="165"/>
      <c r="J8" s="183"/>
      <c r="K8" s="165"/>
      <c r="L8" s="183">
        <f t="shared" ref="L8:L15" si="2">ROUND(K8*25,2-LEN(INT(K8*25)))</f>
        <v>0</v>
      </c>
      <c r="M8" s="182"/>
      <c r="N8" s="165"/>
      <c r="O8" s="165"/>
      <c r="P8" s="165"/>
      <c r="Q8" s="165"/>
      <c r="R8" s="165"/>
      <c r="S8" s="165"/>
      <c r="T8" s="165"/>
      <c r="U8" s="46"/>
      <c r="V8" s="364"/>
      <c r="W8" s="48"/>
      <c r="X8" s="48"/>
      <c r="Y8" s="48"/>
      <c r="Z8" s="48"/>
      <c r="AA8" s="48"/>
      <c r="AB8" s="48"/>
      <c r="AC8" s="48"/>
      <c r="AD8" s="49"/>
    </row>
    <row r="9" spans="1:30" s="32" customFormat="1" ht="32.1" customHeight="1" x14ac:dyDescent="0.25">
      <c r="A9" s="47"/>
      <c r="B9" s="165"/>
      <c r="C9" s="182"/>
      <c r="D9" s="182"/>
      <c r="E9" s="165"/>
      <c r="F9" s="183">
        <f t="shared" si="0"/>
        <v>0</v>
      </c>
      <c r="G9" s="165"/>
      <c r="H9" s="183">
        <f t="shared" si="1"/>
        <v>0</v>
      </c>
      <c r="I9" s="165"/>
      <c r="J9" s="183"/>
      <c r="K9" s="165"/>
      <c r="L9" s="183">
        <f t="shared" si="2"/>
        <v>0</v>
      </c>
      <c r="M9" s="182"/>
      <c r="N9" s="165"/>
      <c r="O9" s="165"/>
      <c r="P9" s="165"/>
      <c r="Q9" s="165"/>
      <c r="R9" s="165"/>
      <c r="S9" s="165"/>
      <c r="T9" s="165"/>
      <c r="U9" s="46"/>
      <c r="V9" s="364"/>
      <c r="W9" s="48"/>
      <c r="X9" s="48"/>
      <c r="Y9" s="48"/>
      <c r="Z9" s="48"/>
      <c r="AA9" s="48"/>
      <c r="AB9" s="48"/>
      <c r="AC9" s="48"/>
      <c r="AD9" s="49"/>
    </row>
    <row r="10" spans="1:30" s="32" customFormat="1" ht="32.1" customHeight="1" x14ac:dyDescent="0.25">
      <c r="A10" s="47"/>
      <c r="B10" s="165"/>
      <c r="C10" s="182"/>
      <c r="D10" s="182"/>
      <c r="E10" s="165"/>
      <c r="F10" s="183">
        <f t="shared" si="0"/>
        <v>0</v>
      </c>
      <c r="G10" s="165"/>
      <c r="H10" s="183">
        <f t="shared" si="1"/>
        <v>0</v>
      </c>
      <c r="I10" s="165"/>
      <c r="J10" s="183"/>
      <c r="K10" s="165"/>
      <c r="L10" s="183">
        <f t="shared" si="2"/>
        <v>0</v>
      </c>
      <c r="M10" s="182"/>
      <c r="N10" s="165"/>
      <c r="O10" s="165"/>
      <c r="P10" s="165"/>
      <c r="Q10" s="165"/>
      <c r="R10" s="165"/>
      <c r="S10" s="165"/>
      <c r="T10" s="165"/>
      <c r="U10" s="46"/>
      <c r="V10" s="364"/>
      <c r="W10" s="48"/>
      <c r="X10" s="48"/>
      <c r="Y10" s="48"/>
      <c r="Z10" s="48"/>
      <c r="AA10" s="48"/>
      <c r="AB10" s="48"/>
      <c r="AC10" s="48"/>
      <c r="AD10" s="49"/>
    </row>
    <row r="11" spans="1:30" s="32" customFormat="1" ht="32.1" customHeight="1" x14ac:dyDescent="0.25">
      <c r="A11" s="47"/>
      <c r="B11" s="165"/>
      <c r="C11" s="182"/>
      <c r="D11" s="182"/>
      <c r="E11" s="165"/>
      <c r="F11" s="183">
        <f t="shared" si="0"/>
        <v>0</v>
      </c>
      <c r="G11" s="165"/>
      <c r="H11" s="183">
        <f t="shared" si="1"/>
        <v>0</v>
      </c>
      <c r="I11" s="165"/>
      <c r="J11" s="183"/>
      <c r="K11" s="165"/>
      <c r="L11" s="183">
        <f t="shared" si="2"/>
        <v>0</v>
      </c>
      <c r="M11" s="182"/>
      <c r="N11" s="165"/>
      <c r="O11" s="165"/>
      <c r="P11" s="165"/>
      <c r="Q11" s="165"/>
      <c r="R11" s="165"/>
      <c r="S11" s="165"/>
      <c r="T11" s="165"/>
      <c r="U11" s="46"/>
      <c r="V11" s="364"/>
      <c r="W11" s="48"/>
      <c r="X11" s="48"/>
      <c r="Y11" s="48"/>
      <c r="Z11" s="48"/>
      <c r="AA11" s="48"/>
      <c r="AB11" s="48"/>
      <c r="AC11" s="48"/>
      <c r="AD11" s="49"/>
    </row>
    <row r="12" spans="1:30" s="32" customFormat="1" ht="32.1" customHeight="1" x14ac:dyDescent="0.25">
      <c r="A12" s="47"/>
      <c r="B12" s="165"/>
      <c r="C12" s="182"/>
      <c r="D12" s="182"/>
      <c r="E12" s="165"/>
      <c r="F12" s="183">
        <f t="shared" si="0"/>
        <v>0</v>
      </c>
      <c r="G12" s="165"/>
      <c r="H12" s="183">
        <f t="shared" si="1"/>
        <v>0</v>
      </c>
      <c r="I12" s="165"/>
      <c r="J12" s="183"/>
      <c r="K12" s="165"/>
      <c r="L12" s="183">
        <f t="shared" si="2"/>
        <v>0</v>
      </c>
      <c r="M12" s="182"/>
      <c r="N12" s="165"/>
      <c r="O12" s="165"/>
      <c r="P12" s="165"/>
      <c r="Q12" s="165"/>
      <c r="R12" s="165"/>
      <c r="S12" s="165"/>
      <c r="T12" s="165"/>
      <c r="U12" s="46"/>
      <c r="V12" s="364"/>
      <c r="W12" s="48"/>
      <c r="X12" s="48"/>
      <c r="Y12" s="48"/>
      <c r="Z12" s="48"/>
      <c r="AA12" s="48"/>
      <c r="AB12" s="48"/>
      <c r="AC12" s="48"/>
      <c r="AD12" s="49"/>
    </row>
    <row r="13" spans="1:30" s="32" customFormat="1" ht="32.1" customHeight="1" x14ac:dyDescent="0.25">
      <c r="A13" s="47"/>
      <c r="B13" s="165"/>
      <c r="C13" s="182"/>
      <c r="D13" s="182"/>
      <c r="E13" s="165"/>
      <c r="F13" s="183">
        <f t="shared" si="0"/>
        <v>0</v>
      </c>
      <c r="G13" s="165"/>
      <c r="H13" s="183">
        <f t="shared" si="1"/>
        <v>0</v>
      </c>
      <c r="I13" s="165"/>
      <c r="J13" s="183"/>
      <c r="K13" s="165"/>
      <c r="L13" s="183">
        <f t="shared" si="2"/>
        <v>0</v>
      </c>
      <c r="M13" s="182"/>
      <c r="N13" s="165"/>
      <c r="O13" s="165"/>
      <c r="P13" s="165"/>
      <c r="Q13" s="165"/>
      <c r="R13" s="165"/>
      <c r="S13" s="165"/>
      <c r="T13" s="165"/>
      <c r="U13" s="46"/>
      <c r="V13" s="364"/>
      <c r="W13" s="48"/>
      <c r="X13" s="48"/>
      <c r="Y13" s="48"/>
      <c r="Z13" s="48"/>
      <c r="AA13" s="48"/>
      <c r="AB13" s="48"/>
      <c r="AC13" s="48"/>
      <c r="AD13" s="49"/>
    </row>
    <row r="14" spans="1:30" s="32" customFormat="1" ht="32.1" customHeight="1" x14ac:dyDescent="0.25">
      <c r="A14" s="47"/>
      <c r="B14" s="165"/>
      <c r="C14" s="182"/>
      <c r="D14" s="182"/>
      <c r="E14" s="165"/>
      <c r="F14" s="183">
        <f t="shared" si="0"/>
        <v>0</v>
      </c>
      <c r="G14" s="165"/>
      <c r="H14" s="183">
        <f t="shared" si="1"/>
        <v>0</v>
      </c>
      <c r="I14" s="165"/>
      <c r="J14" s="183"/>
      <c r="K14" s="165"/>
      <c r="L14" s="183">
        <f t="shared" si="2"/>
        <v>0</v>
      </c>
      <c r="M14" s="182"/>
      <c r="N14" s="165"/>
      <c r="O14" s="165"/>
      <c r="P14" s="165"/>
      <c r="Q14" s="165"/>
      <c r="R14" s="165"/>
      <c r="S14" s="165"/>
      <c r="T14" s="165"/>
      <c r="U14" s="46"/>
      <c r="V14" s="364"/>
      <c r="W14" s="48"/>
      <c r="X14" s="48"/>
      <c r="Y14" s="48"/>
      <c r="Z14" s="48"/>
      <c r="AA14" s="48"/>
      <c r="AB14" s="48"/>
      <c r="AC14" s="48"/>
      <c r="AD14" s="49"/>
    </row>
    <row r="15" spans="1:30" s="12" customFormat="1" ht="31.5" customHeight="1" thickBot="1" x14ac:dyDescent="0.3">
      <c r="A15" s="17"/>
      <c r="B15" s="178"/>
      <c r="C15" s="178"/>
      <c r="D15" s="178"/>
      <c r="E15" s="178"/>
      <c r="F15" s="34">
        <f t="shared" si="0"/>
        <v>0</v>
      </c>
      <c r="G15" s="178"/>
      <c r="H15" s="34">
        <f t="shared" si="1"/>
        <v>0</v>
      </c>
      <c r="I15" s="178"/>
      <c r="J15" s="34"/>
      <c r="K15" s="178"/>
      <c r="L15" s="34">
        <f t="shared" si="2"/>
        <v>0</v>
      </c>
      <c r="M15" s="178"/>
      <c r="N15" s="178"/>
      <c r="O15" s="178"/>
      <c r="P15" s="178"/>
      <c r="Q15" s="178"/>
      <c r="R15" s="178"/>
      <c r="S15" s="178"/>
      <c r="T15" s="178"/>
      <c r="U15" s="179"/>
      <c r="V15" s="368"/>
      <c r="W15" s="44"/>
      <c r="X15" s="44"/>
      <c r="Y15" s="44"/>
      <c r="Z15" s="44"/>
      <c r="AA15" s="44"/>
      <c r="AB15" s="44"/>
      <c r="AC15" s="44"/>
      <c r="AD15" s="45"/>
    </row>
    <row r="16" spans="1:30" s="13" customFormat="1" ht="24.75" customHeight="1" x14ac:dyDescent="0.25">
      <c r="A16" s="650"/>
      <c r="B16" s="153"/>
      <c r="C16" s="153"/>
      <c r="D16" s="153"/>
      <c r="E16" s="153"/>
      <c r="F16" s="153"/>
      <c r="G16" s="153"/>
      <c r="H16" s="153"/>
      <c r="I16" s="153"/>
      <c r="J16" s="153"/>
      <c r="K16" s="153"/>
      <c r="L16" s="153"/>
      <c r="M16" s="153"/>
      <c r="N16" s="153"/>
      <c r="O16" s="153"/>
      <c r="P16" s="153"/>
      <c r="Q16" s="153"/>
      <c r="R16" s="153"/>
      <c r="S16" s="153"/>
      <c r="T16" s="153"/>
      <c r="U16" s="651"/>
      <c r="V16" s="2"/>
      <c r="W16" s="2"/>
      <c r="X16" s="2"/>
      <c r="Y16" s="2"/>
      <c r="Z16" s="2"/>
      <c r="AA16" s="2"/>
      <c r="AB16" s="2"/>
      <c r="AC16" s="2"/>
      <c r="AD16" s="2"/>
    </row>
    <row r="17" spans="1:30" s="225" customFormat="1" ht="24.75" customHeight="1" x14ac:dyDescent="0.25">
      <c r="A17" s="648" t="s">
        <v>828</v>
      </c>
      <c r="B17" s="95"/>
      <c r="C17" s="224"/>
      <c r="D17" s="224"/>
      <c r="E17" s="224"/>
      <c r="F17" s="224"/>
      <c r="G17" s="224"/>
      <c r="H17" s="224"/>
      <c r="I17" s="224"/>
      <c r="J17" s="224"/>
      <c r="K17" s="224"/>
      <c r="L17" s="224"/>
      <c r="M17" s="224"/>
      <c r="N17" s="224"/>
      <c r="O17" s="224"/>
      <c r="P17" s="224"/>
      <c r="Q17" s="224"/>
      <c r="R17" s="224"/>
      <c r="S17" s="224"/>
      <c r="T17" s="224"/>
      <c r="U17" s="653"/>
      <c r="V17" s="2"/>
      <c r="W17" s="2"/>
      <c r="X17" s="2"/>
      <c r="Y17" s="2"/>
      <c r="Z17" s="2"/>
      <c r="AA17" s="2"/>
      <c r="AB17" s="2"/>
      <c r="AC17" s="2"/>
      <c r="AD17" s="2"/>
    </row>
    <row r="18" spans="1:30" s="223" customFormat="1" ht="46.5" customHeight="1" thickBot="1" x14ac:dyDescent="0.3">
      <c r="A18" s="837" t="s">
        <v>87</v>
      </c>
      <c r="B18" s="838"/>
      <c r="C18" s="838"/>
      <c r="D18" s="838"/>
      <c r="E18" s="838"/>
      <c r="F18" s="838"/>
      <c r="G18" s="838"/>
      <c r="H18" s="838"/>
      <c r="I18" s="838"/>
      <c r="J18" s="838"/>
      <c r="K18" s="838"/>
      <c r="L18" s="838"/>
      <c r="M18" s="838"/>
      <c r="N18" s="838"/>
      <c r="O18" s="838"/>
      <c r="P18" s="838"/>
      <c r="Q18" s="838"/>
      <c r="R18" s="838"/>
      <c r="S18" s="838"/>
      <c r="T18" s="838"/>
      <c r="U18" s="839"/>
      <c r="V18" s="2"/>
      <c r="W18" s="2"/>
      <c r="X18" s="2"/>
      <c r="Y18" s="2"/>
      <c r="Z18" s="2"/>
      <c r="AA18" s="2"/>
      <c r="AB18" s="2"/>
      <c r="AC18" s="2"/>
      <c r="AD18" s="2"/>
    </row>
    <row r="19" spans="1:30" s="223" customFormat="1" ht="26.25" customHeight="1" x14ac:dyDescent="0.25">
      <c r="A19" s="508"/>
      <c r="B19" s="508"/>
      <c r="C19" s="508"/>
      <c r="D19" s="508"/>
      <c r="E19" s="508"/>
      <c r="F19" s="508"/>
      <c r="G19" s="508"/>
      <c r="H19" s="508"/>
      <c r="I19" s="508"/>
      <c r="J19" s="508"/>
      <c r="K19" s="508"/>
      <c r="L19" s="508"/>
      <c r="M19" s="508"/>
      <c r="N19" s="508"/>
      <c r="O19" s="508"/>
      <c r="P19" s="508"/>
      <c r="Q19" s="508"/>
      <c r="R19" s="508"/>
      <c r="S19" s="508"/>
      <c r="T19" s="508"/>
      <c r="U19" s="508"/>
      <c r="V19" s="2"/>
      <c r="W19" s="2"/>
      <c r="X19" s="2"/>
      <c r="Y19" s="2"/>
      <c r="Z19" s="2"/>
      <c r="AA19" s="2"/>
      <c r="AB19" s="2"/>
      <c r="AC19" s="2"/>
      <c r="AD19" s="2"/>
    </row>
    <row r="20" spans="1:30" ht="26.25" customHeight="1" x14ac:dyDescent="0.25">
      <c r="A20" s="840" t="s">
        <v>825</v>
      </c>
      <c r="B20" s="840"/>
      <c r="C20" s="840"/>
      <c r="D20" s="840"/>
      <c r="E20" s="840"/>
      <c r="F20" s="840"/>
      <c r="G20" s="840"/>
      <c r="H20" s="840"/>
      <c r="I20" s="840"/>
      <c r="J20" s="840"/>
      <c r="K20" s="840"/>
      <c r="L20" s="840"/>
      <c r="M20" s="840"/>
      <c r="N20" s="840"/>
      <c r="O20" s="840"/>
      <c r="P20" s="840"/>
      <c r="Q20" s="840"/>
      <c r="R20" s="840"/>
      <c r="S20" s="840"/>
      <c r="T20" s="840"/>
      <c r="U20" s="840"/>
    </row>
    <row r="21" spans="1:30" ht="26.25" customHeight="1" x14ac:dyDescent="0.25">
      <c r="A21" s="834" t="s">
        <v>778</v>
      </c>
      <c r="B21" s="834"/>
      <c r="C21" s="834"/>
      <c r="D21" s="834"/>
      <c r="E21" s="834"/>
      <c r="F21" s="834"/>
      <c r="G21" s="834"/>
      <c r="H21" s="834"/>
      <c r="I21" s="834"/>
      <c r="J21" s="834"/>
      <c r="K21" s="834"/>
      <c r="L21" s="834"/>
      <c r="M21" s="834"/>
      <c r="N21" s="834"/>
      <c r="O21" s="834"/>
      <c r="P21" s="834"/>
      <c r="Q21" s="834"/>
      <c r="R21" s="834"/>
      <c r="S21" s="834"/>
      <c r="T21" s="834"/>
      <c r="U21" s="834"/>
    </row>
    <row r="22" spans="1:30" x14ac:dyDescent="0.25">
      <c r="A22" s="24"/>
      <c r="B22" s="24"/>
      <c r="C22" s="24"/>
      <c r="D22" s="24"/>
      <c r="E22" s="24"/>
      <c r="F22" s="24"/>
      <c r="G22" s="24"/>
      <c r="H22" s="24"/>
      <c r="I22" s="24"/>
      <c r="J22" s="24"/>
      <c r="K22" s="24"/>
      <c r="L22" s="24"/>
      <c r="M22" s="24"/>
      <c r="N22" s="24"/>
      <c r="O22" s="24"/>
      <c r="P22" s="24"/>
      <c r="Q22" s="24"/>
      <c r="R22" s="24"/>
      <c r="S22" s="24"/>
      <c r="T22" s="24"/>
      <c r="U22" s="24"/>
    </row>
    <row r="23" spans="1:30" x14ac:dyDescent="0.25">
      <c r="A23" s="24"/>
      <c r="B23" s="24"/>
      <c r="C23" s="24"/>
      <c r="D23" s="24"/>
      <c r="E23" s="24"/>
      <c r="F23" s="24"/>
      <c r="G23" s="24"/>
      <c r="H23" s="24"/>
      <c r="I23" s="24"/>
      <c r="J23" s="24"/>
      <c r="K23" s="24"/>
      <c r="L23" s="24"/>
      <c r="M23" s="24"/>
      <c r="N23" s="24"/>
      <c r="O23" s="24"/>
      <c r="P23" s="24"/>
      <c r="Q23" s="24"/>
      <c r="R23" s="24"/>
      <c r="S23" s="24"/>
      <c r="T23" s="24"/>
      <c r="U23" s="24"/>
    </row>
    <row r="24" spans="1:30" x14ac:dyDescent="0.25">
      <c r="A24" s="24"/>
      <c r="B24" s="24"/>
      <c r="C24" s="24"/>
      <c r="D24" s="24"/>
      <c r="E24" s="24"/>
      <c r="F24" s="24"/>
      <c r="G24" s="24"/>
      <c r="H24" s="24"/>
      <c r="I24" s="24"/>
      <c r="J24" s="24"/>
      <c r="K24" s="24"/>
      <c r="L24" s="24"/>
      <c r="M24" s="24"/>
      <c r="N24" s="24"/>
      <c r="O24" s="24"/>
      <c r="P24" s="24"/>
      <c r="Q24" s="24"/>
      <c r="R24" s="24"/>
      <c r="S24" s="24"/>
      <c r="T24" s="24"/>
      <c r="U24" s="24"/>
    </row>
    <row r="25" spans="1:30" x14ac:dyDescent="0.25">
      <c r="A25" s="24"/>
      <c r="B25" s="24"/>
      <c r="C25" s="24"/>
      <c r="D25" s="24"/>
      <c r="E25" s="24"/>
      <c r="F25" s="24"/>
      <c r="G25" s="24"/>
      <c r="H25" s="24"/>
      <c r="I25" s="24"/>
      <c r="J25" s="24"/>
      <c r="K25" s="24"/>
      <c r="L25" s="24"/>
      <c r="M25" s="24"/>
      <c r="N25" s="24"/>
      <c r="O25" s="24"/>
      <c r="P25" s="24"/>
      <c r="Q25" s="24"/>
      <c r="R25" s="24"/>
      <c r="S25" s="24"/>
      <c r="T25" s="24"/>
      <c r="U25" s="24"/>
    </row>
    <row r="26" spans="1:30" x14ac:dyDescent="0.25">
      <c r="A26" s="24"/>
      <c r="B26" s="24"/>
      <c r="C26" s="24"/>
      <c r="D26" s="24"/>
      <c r="E26" s="24"/>
      <c r="F26" s="24"/>
      <c r="G26" s="24"/>
      <c r="H26" s="24"/>
      <c r="I26" s="24"/>
      <c r="J26" s="24"/>
      <c r="K26" s="24"/>
      <c r="L26" s="24"/>
      <c r="M26" s="24"/>
      <c r="N26" s="24"/>
      <c r="O26" s="24"/>
      <c r="P26" s="24"/>
      <c r="Q26" s="24"/>
      <c r="R26" s="24"/>
      <c r="S26" s="24"/>
      <c r="T26" s="24"/>
      <c r="U26" s="24"/>
    </row>
    <row r="27" spans="1:30" x14ac:dyDescent="0.25">
      <c r="A27" s="24"/>
      <c r="B27" s="24"/>
      <c r="C27" s="24"/>
      <c r="D27" s="24"/>
      <c r="E27" s="24"/>
      <c r="F27" s="24"/>
      <c r="G27" s="24"/>
      <c r="H27" s="24"/>
      <c r="I27" s="24"/>
      <c r="J27" s="24"/>
      <c r="K27" s="24"/>
      <c r="L27" s="24"/>
      <c r="M27" s="24"/>
      <c r="N27" s="24"/>
      <c r="O27" s="24"/>
      <c r="P27" s="24"/>
      <c r="Q27" s="24"/>
      <c r="R27" s="24"/>
      <c r="S27" s="24"/>
      <c r="T27" s="24"/>
      <c r="U27" s="24"/>
    </row>
    <row r="28" spans="1:30" x14ac:dyDescent="0.25">
      <c r="A28" s="24"/>
      <c r="B28" s="24"/>
      <c r="C28" s="24"/>
      <c r="D28" s="24"/>
      <c r="E28" s="24"/>
      <c r="F28" s="24"/>
      <c r="G28" s="24"/>
      <c r="H28" s="24"/>
      <c r="I28" s="24"/>
      <c r="J28" s="24"/>
      <c r="K28" s="24"/>
      <c r="L28" s="24"/>
      <c r="M28" s="24"/>
      <c r="N28" s="24"/>
      <c r="O28" s="24"/>
      <c r="P28" s="24"/>
      <c r="Q28" s="24"/>
      <c r="R28" s="24"/>
      <c r="S28" s="24"/>
      <c r="T28" s="24"/>
      <c r="U28" s="24"/>
    </row>
    <row r="29" spans="1:30" x14ac:dyDescent="0.25">
      <c r="A29" s="24"/>
      <c r="B29" s="24"/>
      <c r="C29" s="24"/>
      <c r="D29" s="24"/>
      <c r="E29" s="24"/>
      <c r="F29" s="24"/>
      <c r="G29" s="24"/>
      <c r="H29" s="24"/>
      <c r="I29" s="24"/>
      <c r="J29" s="24"/>
      <c r="K29" s="24"/>
      <c r="L29" s="24"/>
      <c r="M29" s="24"/>
      <c r="N29" s="24"/>
      <c r="O29" s="24"/>
      <c r="P29" s="24"/>
      <c r="Q29" s="24"/>
      <c r="R29" s="24"/>
      <c r="S29" s="24"/>
      <c r="T29" s="24"/>
      <c r="U29" s="24"/>
    </row>
    <row r="30" spans="1:30" x14ac:dyDescent="0.25">
      <c r="A30" s="24"/>
      <c r="B30" s="24"/>
      <c r="C30" s="24"/>
      <c r="D30" s="24"/>
      <c r="E30" s="24"/>
      <c r="F30" s="24"/>
      <c r="G30" s="24"/>
      <c r="H30" s="24"/>
      <c r="I30" s="24"/>
      <c r="J30" s="24"/>
      <c r="K30" s="24"/>
      <c r="L30" s="24"/>
      <c r="M30" s="24"/>
      <c r="N30" s="24"/>
      <c r="O30" s="24"/>
      <c r="P30" s="24"/>
      <c r="Q30" s="24"/>
      <c r="R30" s="24"/>
      <c r="S30" s="24"/>
      <c r="T30" s="24"/>
      <c r="U30" s="24"/>
    </row>
    <row r="31" spans="1:30" x14ac:dyDescent="0.25">
      <c r="A31" s="24"/>
      <c r="B31" s="24"/>
      <c r="C31" s="24"/>
      <c r="D31" s="24"/>
      <c r="E31" s="24"/>
      <c r="F31" s="24"/>
      <c r="G31" s="24"/>
      <c r="H31" s="24"/>
      <c r="I31" s="24"/>
      <c r="J31" s="24"/>
      <c r="K31" s="24"/>
      <c r="L31" s="24"/>
      <c r="M31" s="24"/>
      <c r="N31" s="24"/>
      <c r="O31" s="24"/>
      <c r="P31" s="24"/>
      <c r="Q31" s="24"/>
      <c r="R31" s="24"/>
      <c r="S31" s="24"/>
      <c r="T31" s="24"/>
      <c r="U31" s="24"/>
    </row>
    <row r="32" spans="1:30" x14ac:dyDescent="0.25">
      <c r="A32" s="24"/>
      <c r="B32" s="24"/>
      <c r="C32" s="24"/>
      <c r="D32" s="24"/>
      <c r="E32" s="24"/>
      <c r="F32" s="24"/>
      <c r="G32" s="24"/>
      <c r="H32" s="24"/>
      <c r="I32" s="24"/>
      <c r="J32" s="24"/>
      <c r="K32" s="24"/>
      <c r="L32" s="24"/>
      <c r="M32" s="24"/>
      <c r="N32" s="24"/>
      <c r="O32" s="24"/>
      <c r="P32" s="24"/>
      <c r="Q32" s="24"/>
      <c r="R32" s="24"/>
      <c r="S32" s="24"/>
      <c r="T32" s="24"/>
      <c r="U32" s="24"/>
    </row>
    <row r="33" spans="1:21" x14ac:dyDescent="0.25">
      <c r="A33" s="24"/>
      <c r="B33" s="24"/>
      <c r="C33" s="24"/>
      <c r="D33" s="24"/>
      <c r="E33" s="24"/>
      <c r="F33" s="24"/>
      <c r="G33" s="24"/>
      <c r="H33" s="24"/>
      <c r="I33" s="24"/>
      <c r="J33" s="24"/>
      <c r="K33" s="24"/>
      <c r="L33" s="24"/>
      <c r="M33" s="24"/>
      <c r="N33" s="24"/>
      <c r="O33" s="24"/>
      <c r="P33" s="24"/>
      <c r="Q33" s="24"/>
      <c r="R33" s="24"/>
      <c r="S33" s="24"/>
      <c r="T33" s="24"/>
      <c r="U33" s="24"/>
    </row>
    <row r="34" spans="1:21" x14ac:dyDescent="0.25">
      <c r="A34" s="24"/>
      <c r="B34" s="24"/>
      <c r="C34" s="24"/>
      <c r="D34" s="24"/>
      <c r="E34" s="24"/>
      <c r="F34" s="24"/>
      <c r="G34" s="24"/>
      <c r="H34" s="24"/>
      <c r="I34" s="24"/>
      <c r="J34" s="24"/>
      <c r="K34" s="24"/>
      <c r="L34" s="24"/>
      <c r="M34" s="24"/>
      <c r="N34" s="24"/>
      <c r="O34" s="24"/>
      <c r="P34" s="24"/>
      <c r="Q34" s="24"/>
      <c r="R34" s="24"/>
      <c r="S34" s="24"/>
      <c r="T34" s="24"/>
      <c r="U34" s="24"/>
    </row>
    <row r="35" spans="1:21" x14ac:dyDescent="0.25">
      <c r="A35" s="24"/>
      <c r="B35" s="24"/>
      <c r="C35" s="24"/>
      <c r="D35" s="24"/>
      <c r="E35" s="24"/>
      <c r="F35" s="24"/>
      <c r="G35" s="24"/>
      <c r="H35" s="24"/>
      <c r="I35" s="24"/>
      <c r="J35" s="24"/>
      <c r="K35" s="24"/>
      <c r="L35" s="24"/>
      <c r="M35" s="24"/>
      <c r="N35" s="24"/>
      <c r="O35" s="24"/>
      <c r="P35" s="24"/>
      <c r="Q35" s="24"/>
      <c r="R35" s="24"/>
      <c r="S35" s="24"/>
      <c r="T35" s="24"/>
      <c r="U35" s="24"/>
    </row>
    <row r="36" spans="1:21" x14ac:dyDescent="0.25">
      <c r="A36" s="24"/>
      <c r="B36" s="24"/>
      <c r="C36" s="24"/>
      <c r="D36" s="24"/>
      <c r="E36" s="24"/>
      <c r="F36" s="24"/>
      <c r="G36" s="24"/>
      <c r="H36" s="24"/>
      <c r="I36" s="24"/>
      <c r="J36" s="24"/>
      <c r="K36" s="24"/>
      <c r="L36" s="24"/>
      <c r="M36" s="24"/>
      <c r="N36" s="24"/>
      <c r="O36" s="24"/>
      <c r="P36" s="24"/>
      <c r="Q36" s="24"/>
      <c r="R36" s="24"/>
      <c r="S36" s="24"/>
      <c r="T36" s="24"/>
      <c r="U36" s="24"/>
    </row>
    <row r="37" spans="1:21" x14ac:dyDescent="0.25">
      <c r="A37" s="24"/>
      <c r="B37" s="24"/>
      <c r="C37" s="24"/>
      <c r="D37" s="24"/>
      <c r="E37" s="24"/>
      <c r="F37" s="24"/>
      <c r="G37" s="24"/>
      <c r="H37" s="24"/>
      <c r="I37" s="24"/>
      <c r="J37" s="24"/>
      <c r="K37" s="24"/>
      <c r="L37" s="24"/>
      <c r="M37" s="24"/>
      <c r="N37" s="24"/>
      <c r="O37" s="24"/>
      <c r="P37" s="24"/>
      <c r="Q37" s="24"/>
      <c r="R37" s="24"/>
      <c r="S37" s="24"/>
      <c r="T37" s="24"/>
      <c r="U37" s="24"/>
    </row>
    <row r="38" spans="1:21" x14ac:dyDescent="0.25">
      <c r="A38" s="24"/>
      <c r="B38" s="24"/>
      <c r="C38" s="24"/>
      <c r="D38" s="24"/>
      <c r="E38" s="24"/>
      <c r="F38" s="24"/>
      <c r="G38" s="24"/>
      <c r="H38" s="24"/>
      <c r="I38" s="24"/>
      <c r="J38" s="24"/>
      <c r="K38" s="24"/>
      <c r="L38" s="24"/>
      <c r="M38" s="24"/>
      <c r="N38" s="24"/>
      <c r="O38" s="24"/>
      <c r="P38" s="24"/>
      <c r="Q38" s="24"/>
      <c r="R38" s="24"/>
      <c r="S38" s="24"/>
      <c r="T38" s="24"/>
      <c r="U38" s="24"/>
    </row>
    <row r="39" spans="1:21" x14ac:dyDescent="0.25">
      <c r="A39" s="24"/>
      <c r="B39" s="24"/>
      <c r="C39" s="24"/>
      <c r="D39" s="24"/>
      <c r="E39" s="24"/>
      <c r="F39" s="24"/>
      <c r="G39" s="24"/>
      <c r="H39" s="24"/>
      <c r="I39" s="24"/>
      <c r="J39" s="24"/>
      <c r="K39" s="24"/>
      <c r="L39" s="24"/>
      <c r="M39" s="24"/>
      <c r="N39" s="24"/>
      <c r="O39" s="24"/>
      <c r="P39" s="24"/>
      <c r="Q39" s="24"/>
      <c r="R39" s="24"/>
      <c r="S39" s="24"/>
      <c r="T39" s="24"/>
      <c r="U39" s="24"/>
    </row>
    <row r="40" spans="1:21" x14ac:dyDescent="0.25">
      <c r="A40" s="24"/>
      <c r="B40" s="24"/>
      <c r="C40" s="24"/>
      <c r="D40" s="24"/>
      <c r="E40" s="24"/>
      <c r="F40" s="24"/>
      <c r="G40" s="24"/>
      <c r="H40" s="24"/>
      <c r="I40" s="24"/>
      <c r="J40" s="24"/>
      <c r="K40" s="24"/>
      <c r="L40" s="24"/>
      <c r="M40" s="24"/>
      <c r="N40" s="24"/>
      <c r="O40" s="24"/>
      <c r="P40" s="24"/>
      <c r="Q40" s="24"/>
      <c r="R40" s="24"/>
      <c r="S40" s="24"/>
      <c r="T40" s="24"/>
      <c r="U40" s="24"/>
    </row>
    <row r="41" spans="1:21" x14ac:dyDescent="0.25">
      <c r="A41" s="24"/>
      <c r="B41" s="24"/>
      <c r="C41" s="24"/>
      <c r="D41" s="24"/>
      <c r="E41" s="24"/>
      <c r="F41" s="24"/>
      <c r="G41" s="24"/>
      <c r="H41" s="24"/>
      <c r="I41" s="24"/>
      <c r="J41" s="24"/>
      <c r="K41" s="24"/>
      <c r="L41" s="24"/>
      <c r="M41" s="24"/>
      <c r="N41" s="24"/>
      <c r="O41" s="24"/>
      <c r="P41" s="24"/>
      <c r="Q41" s="24"/>
      <c r="R41" s="24"/>
      <c r="S41" s="24"/>
      <c r="T41" s="24"/>
      <c r="U41" s="24"/>
    </row>
  </sheetData>
  <mergeCells count="24">
    <mergeCell ref="A21:U21"/>
    <mergeCell ref="B3:B5"/>
    <mergeCell ref="V2:AD2"/>
    <mergeCell ref="AD3:AD5"/>
    <mergeCell ref="AC3:AC5"/>
    <mergeCell ref="U3:U5"/>
    <mergeCell ref="D3:D5"/>
    <mergeCell ref="V3:V5"/>
    <mergeCell ref="AB3:AB5"/>
    <mergeCell ref="Z3:Z5"/>
    <mergeCell ref="A2:U2"/>
    <mergeCell ref="AA3:AA5"/>
    <mergeCell ref="W3:W5"/>
    <mergeCell ref="X3:X5"/>
    <mergeCell ref="Y3:Y5"/>
    <mergeCell ref="G3:H4"/>
    <mergeCell ref="A18:U18"/>
    <mergeCell ref="K3:L4"/>
    <mergeCell ref="I3:J4"/>
    <mergeCell ref="A3:A5"/>
    <mergeCell ref="A20:U20"/>
    <mergeCell ref="C3:C5"/>
    <mergeCell ref="E3:F4"/>
    <mergeCell ref="M3:T3"/>
  </mergeCells>
  <phoneticPr fontId="0" type="noConversion"/>
  <printOptions horizontalCentered="1"/>
  <pageMargins left="0" right="0" top="1" bottom="0.75" header="0.3" footer="0.3"/>
  <pageSetup paperSize="3" scale="95" orientation="landscape" r:id="rId1"/>
  <headerFooter alignWithMargins="0">
    <oddHeader>&amp;C&amp;16
&amp;A</oddHeader>
    <oddFooter>&amp;C&amp;14ISSUED
JUNE 2009&amp;R&amp;12&amp;F &amp;A
Page 32</oddFooter>
  </headerFooter>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34"/>
  <sheetViews>
    <sheetView showWhiteSpace="0" view="pageLayout" zoomScaleNormal="100" workbookViewId="0"/>
  </sheetViews>
  <sheetFormatPr defaultRowHeight="13.2" x14ac:dyDescent="0.25"/>
  <cols>
    <col min="1" max="1" width="14" customWidth="1"/>
    <col min="2" max="2" width="37.33203125" customWidth="1"/>
    <col min="3" max="3" width="5.5546875" customWidth="1"/>
    <col min="4" max="4" width="14" customWidth="1"/>
    <col min="5" max="5" width="37.33203125" customWidth="1"/>
  </cols>
  <sheetData>
    <row r="1" spans="1:5" ht="33" customHeight="1" x14ac:dyDescent="0.3">
      <c r="A1" s="333" t="s">
        <v>660</v>
      </c>
    </row>
    <row r="2" spans="1:5" ht="13.8" x14ac:dyDescent="0.25">
      <c r="A2" s="803" t="s">
        <v>683</v>
      </c>
      <c r="B2" s="804"/>
    </row>
    <row r="3" spans="1:5" ht="13.8" x14ac:dyDescent="0.25">
      <c r="A3" s="334" t="s">
        <v>2119</v>
      </c>
      <c r="B3" s="334" t="s">
        <v>2120</v>
      </c>
      <c r="D3" s="334" t="s">
        <v>2119</v>
      </c>
      <c r="E3" s="334" t="s">
        <v>2120</v>
      </c>
    </row>
    <row r="4" spans="1:5" ht="13.8" x14ac:dyDescent="0.25">
      <c r="A4" s="335" t="s">
        <v>695</v>
      </c>
      <c r="B4" s="335" t="s">
        <v>694</v>
      </c>
      <c r="C4" s="335"/>
      <c r="D4" s="335" t="s">
        <v>304</v>
      </c>
      <c r="E4" s="335" t="s">
        <v>305</v>
      </c>
    </row>
    <row r="5" spans="1:5" ht="13.8" x14ac:dyDescent="0.25">
      <c r="A5" s="335" t="s">
        <v>219</v>
      </c>
      <c r="B5" s="335" t="s">
        <v>220</v>
      </c>
      <c r="C5" s="335"/>
      <c r="D5" s="335" t="s">
        <v>2160</v>
      </c>
      <c r="E5" s="335" t="s">
        <v>306</v>
      </c>
    </row>
    <row r="6" spans="1:5" ht="13.8" x14ac:dyDescent="0.25">
      <c r="A6" s="335" t="s">
        <v>222</v>
      </c>
      <c r="B6" s="335" t="s">
        <v>221</v>
      </c>
      <c r="C6" s="335"/>
      <c r="D6" s="335" t="s">
        <v>312</v>
      </c>
      <c r="E6" s="335" t="s">
        <v>317</v>
      </c>
    </row>
    <row r="7" spans="1:5" ht="13.8" x14ac:dyDescent="0.25">
      <c r="A7" s="335" t="s">
        <v>223</v>
      </c>
      <c r="B7" s="335" t="s">
        <v>224</v>
      </c>
      <c r="C7" s="335"/>
      <c r="D7" s="335" t="s">
        <v>2161</v>
      </c>
      <c r="E7" s="335" t="s">
        <v>2162</v>
      </c>
    </row>
    <row r="8" spans="1:5" ht="13.8" x14ac:dyDescent="0.25">
      <c r="A8" s="335" t="s">
        <v>2123</v>
      </c>
      <c r="B8" s="335" t="s">
        <v>2124</v>
      </c>
      <c r="C8" s="335"/>
      <c r="D8" s="335" t="s">
        <v>100</v>
      </c>
      <c r="E8" s="335" t="s">
        <v>315</v>
      </c>
    </row>
    <row r="9" spans="1:5" ht="13.8" x14ac:dyDescent="0.25">
      <c r="A9" s="335" t="s">
        <v>2125</v>
      </c>
      <c r="B9" s="335" t="s">
        <v>2126</v>
      </c>
      <c r="C9" s="335"/>
      <c r="D9" s="335" t="s">
        <v>65</v>
      </c>
      <c r="E9" s="335" t="s">
        <v>314</v>
      </c>
    </row>
    <row r="10" spans="1:5" ht="13.8" x14ac:dyDescent="0.25">
      <c r="A10" s="335" t="s">
        <v>225</v>
      </c>
      <c r="B10" s="335" t="s">
        <v>226</v>
      </c>
      <c r="C10" s="335"/>
      <c r="D10" s="335" t="s">
        <v>139</v>
      </c>
      <c r="E10" s="335" t="s">
        <v>316</v>
      </c>
    </row>
    <row r="11" spans="1:5" ht="13.8" x14ac:dyDescent="0.25">
      <c r="A11" s="335" t="s">
        <v>2127</v>
      </c>
      <c r="B11" s="335" t="s">
        <v>227</v>
      </c>
      <c r="C11" s="335"/>
      <c r="D11" s="335" t="s">
        <v>310</v>
      </c>
      <c r="E11" s="335" t="s">
        <v>311</v>
      </c>
    </row>
    <row r="12" spans="1:5" ht="13.8" x14ac:dyDescent="0.25">
      <c r="A12" s="335" t="s">
        <v>228</v>
      </c>
      <c r="B12" s="335" t="s">
        <v>229</v>
      </c>
      <c r="C12" s="335"/>
    </row>
    <row r="13" spans="1:5" ht="13.8" x14ac:dyDescent="0.25">
      <c r="A13" s="335" t="s">
        <v>230</v>
      </c>
      <c r="B13" s="335" t="s">
        <v>231</v>
      </c>
      <c r="C13" s="335"/>
      <c r="D13" s="335" t="s">
        <v>2167</v>
      </c>
      <c r="E13" s="335" t="s">
        <v>2168</v>
      </c>
    </row>
    <row r="14" spans="1:5" ht="13.8" x14ac:dyDescent="0.25">
      <c r="C14" s="335"/>
      <c r="D14" s="335" t="s">
        <v>323</v>
      </c>
      <c r="E14" s="335" t="s">
        <v>326</v>
      </c>
    </row>
    <row r="15" spans="1:5" ht="13.8" x14ac:dyDescent="0.25">
      <c r="A15" s="335" t="s">
        <v>848</v>
      </c>
      <c r="B15" s="335" t="s">
        <v>234</v>
      </c>
      <c r="C15" s="335"/>
      <c r="D15" s="335" t="s">
        <v>324</v>
      </c>
      <c r="E15" s="335" t="s">
        <v>327</v>
      </c>
    </row>
    <row r="16" spans="1:5" ht="13.8" x14ac:dyDescent="0.25">
      <c r="A16" s="335" t="s">
        <v>693</v>
      </c>
      <c r="B16" s="335" t="s">
        <v>692</v>
      </c>
      <c r="C16" s="335"/>
      <c r="D16" s="335" t="s">
        <v>817</v>
      </c>
      <c r="E16" s="335" t="s">
        <v>328</v>
      </c>
    </row>
    <row r="17" spans="1:5" ht="13.8" x14ac:dyDescent="0.25">
      <c r="A17" s="335" t="s">
        <v>691</v>
      </c>
      <c r="B17" s="335" t="s">
        <v>690</v>
      </c>
      <c r="C17" s="335"/>
      <c r="D17" s="335" t="s">
        <v>325</v>
      </c>
      <c r="E17" s="335" t="s">
        <v>330</v>
      </c>
    </row>
    <row r="18" spans="1:5" ht="13.8" x14ac:dyDescent="0.25">
      <c r="A18" s="335" t="s">
        <v>60</v>
      </c>
      <c r="B18" s="335" t="s">
        <v>235</v>
      </c>
      <c r="C18" s="335"/>
      <c r="D18" s="335" t="s">
        <v>487</v>
      </c>
      <c r="E18" s="335" t="s">
        <v>488</v>
      </c>
    </row>
    <row r="19" spans="1:5" ht="13.8" x14ac:dyDescent="0.25">
      <c r="A19" s="335" t="s">
        <v>2131</v>
      </c>
      <c r="B19" s="335" t="s">
        <v>2132</v>
      </c>
      <c r="C19" s="335"/>
      <c r="D19" s="505" t="s">
        <v>489</v>
      </c>
      <c r="E19" s="335" t="s">
        <v>490</v>
      </c>
    </row>
    <row r="20" spans="1:5" ht="13.8" x14ac:dyDescent="0.25">
      <c r="A20" s="335" t="s">
        <v>696</v>
      </c>
      <c r="B20" s="335" t="s">
        <v>697</v>
      </c>
      <c r="C20" s="335"/>
      <c r="D20" s="335" t="s">
        <v>2170</v>
      </c>
      <c r="E20" s="335" t="s">
        <v>2171</v>
      </c>
    </row>
    <row r="21" spans="1:5" ht="13.8" x14ac:dyDescent="0.25">
      <c r="A21" s="335" t="s">
        <v>689</v>
      </c>
      <c r="B21" s="335" t="s">
        <v>688</v>
      </c>
      <c r="C21" s="335"/>
      <c r="D21" s="335" t="s">
        <v>497</v>
      </c>
      <c r="E21" s="335" t="s">
        <v>498</v>
      </c>
    </row>
    <row r="22" spans="1:5" ht="13.8" x14ac:dyDescent="0.25">
      <c r="A22" s="335" t="s">
        <v>687</v>
      </c>
      <c r="B22" s="335" t="s">
        <v>686</v>
      </c>
      <c r="C22" s="335"/>
      <c r="D22" s="335" t="s">
        <v>331</v>
      </c>
      <c r="E22" s="335" t="s">
        <v>336</v>
      </c>
    </row>
    <row r="23" spans="1:5" ht="13.8" x14ac:dyDescent="0.25">
      <c r="C23" s="335"/>
      <c r="D23" s="335" t="s">
        <v>332</v>
      </c>
      <c r="E23" s="335" t="s">
        <v>337</v>
      </c>
    </row>
    <row r="24" spans="1:5" ht="13.8" x14ac:dyDescent="0.25">
      <c r="A24" s="335" t="s">
        <v>2134</v>
      </c>
      <c r="B24" s="335" t="s">
        <v>2135</v>
      </c>
      <c r="C24" s="335"/>
      <c r="D24" s="335" t="s">
        <v>499</v>
      </c>
      <c r="E24" s="335" t="s">
        <v>500</v>
      </c>
    </row>
    <row r="25" spans="1:5" ht="13.8" x14ac:dyDescent="0.25">
      <c r="A25" s="335" t="s">
        <v>61</v>
      </c>
      <c r="B25" s="335" t="s">
        <v>240</v>
      </c>
      <c r="C25" s="335"/>
      <c r="D25" s="335" t="s">
        <v>333</v>
      </c>
      <c r="E25" s="335" t="s">
        <v>338</v>
      </c>
    </row>
    <row r="26" spans="1:5" ht="13.8" x14ac:dyDescent="0.25">
      <c r="A26" s="335" t="s">
        <v>243</v>
      </c>
      <c r="B26" s="335" t="s">
        <v>244</v>
      </c>
      <c r="C26" s="335"/>
      <c r="D26" s="335" t="s">
        <v>334</v>
      </c>
      <c r="E26" s="335" t="s">
        <v>313</v>
      </c>
    </row>
    <row r="27" spans="1:5" ht="13.8" x14ac:dyDescent="0.25">
      <c r="A27" s="335" t="s">
        <v>1067</v>
      </c>
      <c r="B27" s="335" t="s">
        <v>2139</v>
      </c>
      <c r="C27" s="335"/>
    </row>
    <row r="28" spans="1:5" ht="13.8" x14ac:dyDescent="0.25">
      <c r="A28" s="335" t="s">
        <v>247</v>
      </c>
      <c r="B28" s="335" t="s">
        <v>248</v>
      </c>
      <c r="C28" s="335"/>
      <c r="D28" s="335" t="s">
        <v>360</v>
      </c>
      <c r="E28" s="335" t="s">
        <v>361</v>
      </c>
    </row>
    <row r="29" spans="1:5" ht="13.8" x14ac:dyDescent="0.25">
      <c r="A29" s="335" t="s">
        <v>250</v>
      </c>
      <c r="B29" s="335" t="s">
        <v>251</v>
      </c>
      <c r="C29" s="335"/>
    </row>
    <row r="30" spans="1:5" ht="13.8" x14ac:dyDescent="0.25">
      <c r="A30" s="335" t="s">
        <v>261</v>
      </c>
      <c r="B30" s="335" t="s">
        <v>260</v>
      </c>
      <c r="C30" s="335"/>
      <c r="D30" s="335" t="s">
        <v>367</v>
      </c>
      <c r="E30" s="335" t="s">
        <v>372</v>
      </c>
    </row>
    <row r="31" spans="1:5" ht="13.8" x14ac:dyDescent="0.25">
      <c r="A31" s="335" t="s">
        <v>2140</v>
      </c>
      <c r="B31" s="335" t="s">
        <v>2141</v>
      </c>
      <c r="C31" s="335"/>
    </row>
    <row r="32" spans="1:5" ht="13.8" x14ac:dyDescent="0.25">
      <c r="A32" s="335" t="s">
        <v>252</v>
      </c>
      <c r="B32" s="335" t="s">
        <v>253</v>
      </c>
      <c r="C32" s="335"/>
      <c r="D32" s="505" t="s">
        <v>685</v>
      </c>
      <c r="E32" s="335" t="s">
        <v>684</v>
      </c>
    </row>
    <row r="33" spans="1:5" ht="13.8" x14ac:dyDescent="0.25">
      <c r="A33" s="335" t="s">
        <v>255</v>
      </c>
      <c r="B33" s="335" t="s">
        <v>254</v>
      </c>
      <c r="C33" s="335"/>
      <c r="D33" s="335" t="s">
        <v>386</v>
      </c>
      <c r="E33" s="335" t="s">
        <v>389</v>
      </c>
    </row>
    <row r="34" spans="1:5" ht="13.8" x14ac:dyDescent="0.25">
      <c r="A34" s="335" t="s">
        <v>1350</v>
      </c>
      <c r="B34" s="335" t="s">
        <v>2142</v>
      </c>
      <c r="C34" s="335"/>
    </row>
    <row r="35" spans="1:5" ht="13.8" x14ac:dyDescent="0.25">
      <c r="A35" s="335" t="s">
        <v>501</v>
      </c>
      <c r="B35" s="335" t="s">
        <v>502</v>
      </c>
      <c r="C35" s="335"/>
      <c r="D35" s="335" t="s">
        <v>391</v>
      </c>
      <c r="E35" s="335" t="s">
        <v>398</v>
      </c>
    </row>
    <row r="36" spans="1:5" ht="13.8" x14ac:dyDescent="0.25">
      <c r="A36" s="335" t="s">
        <v>258</v>
      </c>
      <c r="B36" s="335" t="s">
        <v>259</v>
      </c>
      <c r="C36" s="335"/>
      <c r="D36" s="335" t="s">
        <v>70</v>
      </c>
      <c r="E36" s="335" t="s">
        <v>399</v>
      </c>
    </row>
    <row r="37" spans="1:5" ht="13.8" x14ac:dyDescent="0.25">
      <c r="C37" s="335"/>
    </row>
    <row r="38" spans="1:5" ht="13.8" x14ac:dyDescent="0.25">
      <c r="A38" s="335" t="s">
        <v>2147</v>
      </c>
      <c r="B38" s="335" t="s">
        <v>2148</v>
      </c>
      <c r="C38" s="335"/>
      <c r="D38" s="335" t="s">
        <v>2178</v>
      </c>
      <c r="E38" s="335" t="s">
        <v>2179</v>
      </c>
    </row>
    <row r="39" spans="1:5" ht="13.8" x14ac:dyDescent="0.25">
      <c r="A39" s="335" t="s">
        <v>2149</v>
      </c>
      <c r="B39" s="335" t="s">
        <v>2150</v>
      </c>
      <c r="C39" s="335"/>
      <c r="D39" s="335" t="s">
        <v>2180</v>
      </c>
      <c r="E39" s="335" t="s">
        <v>2181</v>
      </c>
    </row>
    <row r="40" spans="1:5" ht="13.8" x14ac:dyDescent="0.25">
      <c r="A40" s="335" t="s">
        <v>2152</v>
      </c>
      <c r="B40" s="335" t="s">
        <v>272</v>
      </c>
      <c r="C40" s="335"/>
      <c r="D40" s="335" t="s">
        <v>2182</v>
      </c>
      <c r="E40" s="335" t="s">
        <v>2183</v>
      </c>
    </row>
    <row r="41" spans="1:5" ht="13.8" x14ac:dyDescent="0.25">
      <c r="A41" s="335" t="s">
        <v>2153</v>
      </c>
      <c r="B41" s="335" t="s">
        <v>2154</v>
      </c>
      <c r="C41" s="335"/>
      <c r="D41" s="335" t="s">
        <v>403</v>
      </c>
      <c r="E41" s="335" t="s">
        <v>408</v>
      </c>
    </row>
    <row r="42" spans="1:5" ht="13.8" x14ac:dyDescent="0.25">
      <c r="A42" s="335" t="s">
        <v>503</v>
      </c>
      <c r="B42" s="335" t="s">
        <v>504</v>
      </c>
      <c r="C42" s="335"/>
    </row>
    <row r="43" spans="1:5" ht="13.8" x14ac:dyDescent="0.25">
      <c r="C43" s="335"/>
      <c r="D43" s="335" t="s">
        <v>55</v>
      </c>
      <c r="E43" s="335" t="s">
        <v>417</v>
      </c>
    </row>
    <row r="44" spans="1:5" ht="13.8" x14ac:dyDescent="0.25">
      <c r="A44" s="335" t="s">
        <v>277</v>
      </c>
      <c r="B44" s="335" t="s">
        <v>276</v>
      </c>
      <c r="C44" s="335"/>
      <c r="D44" s="335" t="s">
        <v>414</v>
      </c>
      <c r="E44" s="335" t="s">
        <v>418</v>
      </c>
    </row>
    <row r="45" spans="1:5" ht="13.8" x14ac:dyDescent="0.25">
      <c r="A45" s="335" t="s">
        <v>2155</v>
      </c>
      <c r="B45" s="335" t="s">
        <v>2156</v>
      </c>
      <c r="C45" s="335"/>
      <c r="D45" s="335" t="s">
        <v>505</v>
      </c>
      <c r="E45" s="335" t="s">
        <v>506</v>
      </c>
    </row>
    <row r="46" spans="1:5" ht="13.8" x14ac:dyDescent="0.25">
      <c r="A46" s="335" t="s">
        <v>278</v>
      </c>
      <c r="B46" s="335" t="s">
        <v>279</v>
      </c>
      <c r="C46" s="335"/>
      <c r="D46" s="335" t="s">
        <v>2191</v>
      </c>
      <c r="E46" s="335" t="s">
        <v>420</v>
      </c>
    </row>
    <row r="47" spans="1:5" ht="13.8" x14ac:dyDescent="0.25">
      <c r="A47" s="335" t="s">
        <v>280</v>
      </c>
      <c r="B47" s="335" t="s">
        <v>281</v>
      </c>
      <c r="C47" s="335"/>
      <c r="D47" s="335" t="s">
        <v>411</v>
      </c>
      <c r="E47" s="335" t="s">
        <v>421</v>
      </c>
    </row>
    <row r="48" spans="1:5" ht="13.8" x14ac:dyDescent="0.25">
      <c r="A48" s="335" t="s">
        <v>282</v>
      </c>
      <c r="B48" s="335" t="s">
        <v>288</v>
      </c>
      <c r="C48" s="335"/>
      <c r="D48" s="335" t="s">
        <v>412</v>
      </c>
      <c r="E48" s="335" t="s">
        <v>423</v>
      </c>
    </row>
    <row r="49" spans="1:5" ht="13.8" x14ac:dyDescent="0.25">
      <c r="A49" s="335" t="s">
        <v>66</v>
      </c>
      <c r="B49" s="335" t="s">
        <v>297</v>
      </c>
      <c r="C49" s="335"/>
      <c r="D49" s="335" t="s">
        <v>413</v>
      </c>
      <c r="E49" s="335" t="s">
        <v>424</v>
      </c>
    </row>
    <row r="50" spans="1:5" ht="13.8" x14ac:dyDescent="0.25">
      <c r="A50" s="335" t="s">
        <v>283</v>
      </c>
      <c r="B50" s="335" t="s">
        <v>289</v>
      </c>
      <c r="C50" s="335"/>
    </row>
    <row r="51" spans="1:5" ht="13.8" x14ac:dyDescent="0.25">
      <c r="A51" s="335" t="s">
        <v>284</v>
      </c>
      <c r="B51" s="335" t="s">
        <v>290</v>
      </c>
      <c r="C51" s="335"/>
      <c r="D51" s="335" t="s">
        <v>426</v>
      </c>
      <c r="E51" s="335" t="s">
        <v>427</v>
      </c>
    </row>
    <row r="52" spans="1:5" ht="13.8" x14ac:dyDescent="0.25">
      <c r="A52" s="335" t="s">
        <v>285</v>
      </c>
      <c r="B52" s="335" t="s">
        <v>291</v>
      </c>
      <c r="C52" s="335"/>
      <c r="D52" s="335" t="s">
        <v>2197</v>
      </c>
      <c r="E52" s="335" t="s">
        <v>2198</v>
      </c>
    </row>
    <row r="53" spans="1:5" ht="13.8" x14ac:dyDescent="0.25">
      <c r="A53" s="335" t="s">
        <v>287</v>
      </c>
      <c r="B53" s="335" t="s">
        <v>293</v>
      </c>
      <c r="C53" s="335"/>
      <c r="D53" s="335" t="s">
        <v>2197</v>
      </c>
      <c r="E53" s="335" t="s">
        <v>430</v>
      </c>
    </row>
    <row r="54" spans="1:5" ht="13.8" x14ac:dyDescent="0.25">
      <c r="A54" s="335" t="s">
        <v>294</v>
      </c>
      <c r="B54" s="335" t="s">
        <v>295</v>
      </c>
      <c r="C54" s="335"/>
      <c r="D54" s="335" t="s">
        <v>433</v>
      </c>
      <c r="E54" s="335" t="s">
        <v>434</v>
      </c>
    </row>
    <row r="55" spans="1:5" ht="13.8" x14ac:dyDescent="0.25">
      <c r="A55" s="335" t="s">
        <v>296</v>
      </c>
      <c r="B55" s="335" t="s">
        <v>298</v>
      </c>
      <c r="C55" s="335"/>
      <c r="D55" s="335" t="s">
        <v>436</v>
      </c>
      <c r="E55" s="335" t="s">
        <v>439</v>
      </c>
    </row>
    <row r="56" spans="1:5" ht="13.8" x14ac:dyDescent="0.25">
      <c r="C56" s="335"/>
      <c r="D56" s="335" t="s">
        <v>437</v>
      </c>
      <c r="E56" s="335" t="s">
        <v>440</v>
      </c>
    </row>
    <row r="57" spans="1:5" ht="13.8" x14ac:dyDescent="0.25">
      <c r="A57" s="335" t="s">
        <v>301</v>
      </c>
      <c r="B57" s="335" t="s">
        <v>302</v>
      </c>
      <c r="C57" s="335"/>
      <c r="D57" s="335" t="s">
        <v>507</v>
      </c>
      <c r="E57" s="335" t="s">
        <v>508</v>
      </c>
    </row>
    <row r="58" spans="1:5" ht="13.8" x14ac:dyDescent="0.25">
      <c r="A58" s="335" t="s">
        <v>303</v>
      </c>
      <c r="B58" s="335" t="s">
        <v>509</v>
      </c>
      <c r="C58" s="335"/>
      <c r="D58" s="335" t="s">
        <v>2201</v>
      </c>
      <c r="E58" s="335" t="s">
        <v>2202</v>
      </c>
    </row>
    <row r="59" spans="1:5" ht="13.8" x14ac:dyDescent="0.25">
      <c r="A59" s="335" t="s">
        <v>510</v>
      </c>
      <c r="B59" s="335" t="s">
        <v>511</v>
      </c>
      <c r="C59" s="335"/>
      <c r="D59" s="335" t="s">
        <v>2020</v>
      </c>
      <c r="E59" s="335" t="s">
        <v>441</v>
      </c>
    </row>
    <row r="60" spans="1:5" ht="13.8" x14ac:dyDescent="0.25">
      <c r="A60" s="335" t="s">
        <v>512</v>
      </c>
      <c r="B60" s="335" t="s">
        <v>513</v>
      </c>
      <c r="C60" s="335"/>
      <c r="D60" s="335" t="s">
        <v>2203</v>
      </c>
      <c r="E60" s="335" t="s">
        <v>2204</v>
      </c>
    </row>
    <row r="61" spans="1:5" ht="17.399999999999999" x14ac:dyDescent="0.3">
      <c r="A61" s="333" t="s">
        <v>660</v>
      </c>
    </row>
    <row r="62" spans="1:5" ht="13.8" x14ac:dyDescent="0.25">
      <c r="A62" s="803" t="s">
        <v>683</v>
      </c>
      <c r="B62" s="804"/>
    </row>
    <row r="63" spans="1:5" ht="13.8" x14ac:dyDescent="0.25">
      <c r="A63" s="334" t="s">
        <v>2119</v>
      </c>
      <c r="B63" s="334" t="s">
        <v>2120</v>
      </c>
      <c r="D63" s="334" t="s">
        <v>2119</v>
      </c>
      <c r="E63" s="334" t="s">
        <v>2120</v>
      </c>
    </row>
    <row r="64" spans="1:5" ht="13.8" x14ac:dyDescent="0.25">
      <c r="A64" s="335" t="s">
        <v>78</v>
      </c>
      <c r="B64" s="335" t="s">
        <v>442</v>
      </c>
      <c r="C64" s="335"/>
      <c r="D64" s="334"/>
      <c r="E64" s="334"/>
    </row>
    <row r="65" spans="1:3" ht="13.8" x14ac:dyDescent="0.25">
      <c r="A65" s="335" t="s">
        <v>443</v>
      </c>
      <c r="B65" s="335" t="s">
        <v>445</v>
      </c>
      <c r="C65" s="335"/>
    </row>
    <row r="66" spans="1:3" ht="13.8" x14ac:dyDescent="0.25">
      <c r="A66" s="335" t="s">
        <v>453</v>
      </c>
      <c r="B66" s="335" t="s">
        <v>454</v>
      </c>
      <c r="C66" s="335"/>
    </row>
    <row r="67" spans="1:3" ht="13.8" x14ac:dyDescent="0.25">
      <c r="A67" s="335" t="s">
        <v>447</v>
      </c>
      <c r="B67" s="335" t="s">
        <v>448</v>
      </c>
      <c r="C67" s="335"/>
    </row>
    <row r="68" spans="1:3" ht="13.8" x14ac:dyDescent="0.25">
      <c r="A68" s="335" t="s">
        <v>682</v>
      </c>
      <c r="B68" s="335" t="s">
        <v>681</v>
      </c>
      <c r="C68" s="335"/>
    </row>
    <row r="69" spans="1:3" ht="13.8" x14ac:dyDescent="0.25">
      <c r="A69" s="505" t="s">
        <v>680</v>
      </c>
      <c r="B69" s="505" t="s">
        <v>679</v>
      </c>
      <c r="C69" s="335"/>
    </row>
    <row r="70" spans="1:3" ht="13.8" x14ac:dyDescent="0.25">
      <c r="A70" s="335" t="s">
        <v>449</v>
      </c>
      <c r="B70" s="335" t="s">
        <v>442</v>
      </c>
      <c r="C70" s="335"/>
    </row>
    <row r="71" spans="1:3" ht="13.8" x14ac:dyDescent="0.25">
      <c r="A71" s="335" t="s">
        <v>59</v>
      </c>
      <c r="B71" s="335" t="s">
        <v>452</v>
      </c>
      <c r="C71" s="335"/>
    </row>
    <row r="72" spans="1:3" ht="13.8" x14ac:dyDescent="0.25">
      <c r="A72" s="335" t="s">
        <v>450</v>
      </c>
      <c r="B72" s="335" t="s">
        <v>451</v>
      </c>
      <c r="C72" s="335"/>
    </row>
    <row r="73" spans="1:3" ht="13.8" x14ac:dyDescent="0.25">
      <c r="C73" s="335"/>
    </row>
    <row r="74" spans="1:3" ht="13.8" x14ac:dyDescent="0.25">
      <c r="A74" s="335" t="s">
        <v>456</v>
      </c>
      <c r="B74" s="335" t="s">
        <v>458</v>
      </c>
      <c r="C74" s="335"/>
    </row>
    <row r="75" spans="1:3" ht="13.8" x14ac:dyDescent="0.25">
      <c r="A75" s="335" t="s">
        <v>460</v>
      </c>
      <c r="B75" s="335" t="s">
        <v>461</v>
      </c>
      <c r="C75" s="335"/>
    </row>
    <row r="76" spans="1:3" ht="13.8" x14ac:dyDescent="0.25">
      <c r="C76" s="335"/>
    </row>
    <row r="77" spans="1:3" ht="13.8" x14ac:dyDescent="0.25">
      <c r="A77" s="335" t="s">
        <v>462</v>
      </c>
      <c r="B77" s="335" t="s">
        <v>465</v>
      </c>
      <c r="C77" s="335"/>
    </row>
    <row r="78" spans="1:3" ht="13.8" x14ac:dyDescent="0.25">
      <c r="A78" s="335" t="s">
        <v>464</v>
      </c>
      <c r="B78" s="335" t="s">
        <v>466</v>
      </c>
      <c r="C78" s="335"/>
    </row>
    <row r="79" spans="1:3" ht="13.8" x14ac:dyDescent="0.25">
      <c r="C79" s="335"/>
    </row>
    <row r="80" spans="1:3" ht="13.8" x14ac:dyDescent="0.25">
      <c r="A80" s="335" t="s">
        <v>467</v>
      </c>
      <c r="B80" s="335" t="s">
        <v>471</v>
      </c>
      <c r="C80" s="335"/>
    </row>
    <row r="81" spans="1:3" ht="13.8" x14ac:dyDescent="0.25">
      <c r="A81" s="335" t="s">
        <v>1147</v>
      </c>
      <c r="B81" s="335" t="s">
        <v>2205</v>
      </c>
      <c r="C81" s="335"/>
    </row>
    <row r="82" spans="1:3" ht="13.8" x14ac:dyDescent="0.25">
      <c r="A82" s="335" t="s">
        <v>143</v>
      </c>
      <c r="B82" s="335" t="s">
        <v>472</v>
      </c>
      <c r="C82" s="335"/>
    </row>
    <row r="83" spans="1:3" ht="13.8" x14ac:dyDescent="0.25">
      <c r="C83" s="335"/>
    </row>
    <row r="84" spans="1:3" ht="13.8" x14ac:dyDescent="0.25">
      <c r="A84" s="335" t="s">
        <v>468</v>
      </c>
      <c r="B84" s="335" t="s">
        <v>473</v>
      </c>
      <c r="C84" s="335"/>
    </row>
    <row r="85" spans="1:3" ht="13.8" x14ac:dyDescent="0.25">
      <c r="A85" s="335" t="s">
        <v>2208</v>
      </c>
      <c r="B85" s="335" t="s">
        <v>2209</v>
      </c>
      <c r="C85" s="335"/>
    </row>
    <row r="86" spans="1:3" ht="13.8" x14ac:dyDescent="0.25">
      <c r="A86" s="335" t="s">
        <v>2210</v>
      </c>
      <c r="B86" s="335" t="s">
        <v>2211</v>
      </c>
      <c r="C86" s="335"/>
    </row>
    <row r="87" spans="1:3" ht="13.8" x14ac:dyDescent="0.25">
      <c r="C87" s="335"/>
    </row>
    <row r="88" spans="1:3" ht="13.8" x14ac:dyDescent="0.25">
      <c r="A88" s="335" t="s">
        <v>481</v>
      </c>
      <c r="B88" s="335" t="s">
        <v>482</v>
      </c>
      <c r="C88" s="335"/>
    </row>
    <row r="89" spans="1:3" ht="13.8" x14ac:dyDescent="0.25">
      <c r="A89" s="335" t="s">
        <v>514</v>
      </c>
      <c r="B89" s="335" t="s">
        <v>515</v>
      </c>
      <c r="C89" s="335"/>
    </row>
    <row r="90" spans="1:3" ht="13.8" x14ac:dyDescent="0.25">
      <c r="A90" s="335" t="s">
        <v>483</v>
      </c>
      <c r="B90" s="335" t="s">
        <v>476</v>
      </c>
      <c r="C90" s="335"/>
    </row>
    <row r="91" spans="1:3" ht="13.8" x14ac:dyDescent="0.25">
      <c r="A91" s="335" t="s">
        <v>516</v>
      </c>
      <c r="B91" s="335" t="s">
        <v>517</v>
      </c>
      <c r="C91" s="335"/>
    </row>
    <row r="92" spans="1:3" ht="13.8" x14ac:dyDescent="0.25">
      <c r="A92" s="335" t="s">
        <v>518</v>
      </c>
      <c r="B92" s="335" t="s">
        <v>519</v>
      </c>
      <c r="C92" s="335"/>
    </row>
    <row r="93" spans="1:3" ht="13.8" x14ac:dyDescent="0.25">
      <c r="A93" s="335" t="s">
        <v>678</v>
      </c>
      <c r="B93" s="335" t="s">
        <v>677</v>
      </c>
      <c r="C93" s="335"/>
    </row>
    <row r="94" spans="1:3" ht="13.8" x14ac:dyDescent="0.25">
      <c r="A94" s="335" t="s">
        <v>469</v>
      </c>
      <c r="B94" s="335" t="s">
        <v>477</v>
      </c>
      <c r="C94" s="335"/>
    </row>
    <row r="95" spans="1:3" ht="13.8" x14ac:dyDescent="0.25">
      <c r="A95" s="335" t="s">
        <v>75</v>
      </c>
      <c r="B95" s="335" t="s">
        <v>480</v>
      </c>
      <c r="C95" s="335"/>
    </row>
    <row r="96" spans="1:3" ht="13.8" x14ac:dyDescent="0.25">
      <c r="A96" s="335" t="s">
        <v>71</v>
      </c>
      <c r="B96" s="335" t="s">
        <v>479</v>
      </c>
      <c r="C96" s="335"/>
    </row>
    <row r="97" spans="3:5" ht="13.8" x14ac:dyDescent="0.25">
      <c r="C97" s="335"/>
    </row>
    <row r="98" spans="3:5" ht="13.8" x14ac:dyDescent="0.25">
      <c r="C98" s="335"/>
    </row>
    <row r="99" spans="3:5" ht="13.8" x14ac:dyDescent="0.25">
      <c r="C99" s="335"/>
    </row>
    <row r="100" spans="3:5" ht="13.8" x14ac:dyDescent="0.25">
      <c r="C100" s="335"/>
    </row>
    <row r="101" spans="3:5" ht="13.8" x14ac:dyDescent="0.25">
      <c r="C101" s="335"/>
    </row>
    <row r="102" spans="3:5" ht="13.8" x14ac:dyDescent="0.25">
      <c r="C102" s="335"/>
    </row>
    <row r="103" spans="3:5" ht="13.8" x14ac:dyDescent="0.25">
      <c r="C103" s="335"/>
    </row>
    <row r="104" spans="3:5" ht="13.8" x14ac:dyDescent="0.25">
      <c r="C104" s="335"/>
    </row>
    <row r="105" spans="3:5" ht="13.8" x14ac:dyDescent="0.25">
      <c r="C105" s="335"/>
    </row>
    <row r="106" spans="3:5" ht="13.8" x14ac:dyDescent="0.25">
      <c r="C106" s="335"/>
    </row>
    <row r="107" spans="3:5" ht="13.8" x14ac:dyDescent="0.25">
      <c r="C107" s="335"/>
    </row>
    <row r="108" spans="3:5" ht="13.8" x14ac:dyDescent="0.25">
      <c r="C108" s="335"/>
    </row>
    <row r="109" spans="3:5" ht="13.8" x14ac:dyDescent="0.25">
      <c r="C109" s="335"/>
    </row>
    <row r="110" spans="3:5" ht="13.8" x14ac:dyDescent="0.25">
      <c r="C110" s="335"/>
    </row>
    <row r="111" spans="3:5" ht="13.8" x14ac:dyDescent="0.25">
      <c r="C111" s="335"/>
      <c r="D111" s="335"/>
      <c r="E111" s="335"/>
    </row>
    <row r="112" spans="3:5" ht="13.8" x14ac:dyDescent="0.25">
      <c r="C112" s="335"/>
    </row>
    <row r="113" spans="1:5" ht="13.8" x14ac:dyDescent="0.25">
      <c r="C113" s="335"/>
    </row>
    <row r="114" spans="1:5" ht="13.8" x14ac:dyDescent="0.25">
      <c r="C114" s="335"/>
    </row>
    <row r="115" spans="1:5" ht="13.8" x14ac:dyDescent="0.25">
      <c r="C115" s="335"/>
      <c r="D115" s="335"/>
      <c r="E115" s="335"/>
    </row>
    <row r="116" spans="1:5" ht="13.8" x14ac:dyDescent="0.25">
      <c r="C116" s="335"/>
    </row>
    <row r="117" spans="1:5" ht="13.8" x14ac:dyDescent="0.25">
      <c r="C117" s="335"/>
    </row>
    <row r="118" spans="1:5" ht="13.8" x14ac:dyDescent="0.25">
      <c r="C118" s="335"/>
    </row>
    <row r="119" spans="1:5" ht="13.8" x14ac:dyDescent="0.25">
      <c r="C119" s="335"/>
    </row>
    <row r="120" spans="1:5" ht="13.8" x14ac:dyDescent="0.25">
      <c r="C120" s="335"/>
    </row>
    <row r="121" spans="1:5" ht="13.8" x14ac:dyDescent="0.25">
      <c r="C121" s="335"/>
    </row>
    <row r="122" spans="1:5" ht="17.399999999999999" x14ac:dyDescent="0.3">
      <c r="A122" s="333" t="s">
        <v>660</v>
      </c>
    </row>
    <row r="123" spans="1:5" ht="13.8" x14ac:dyDescent="0.25">
      <c r="A123" s="803" t="s">
        <v>676</v>
      </c>
      <c r="B123" s="803"/>
    </row>
    <row r="124" spans="1:5" ht="13.8" x14ac:dyDescent="0.25">
      <c r="A124" s="334" t="s">
        <v>2119</v>
      </c>
      <c r="B124" s="334" t="s">
        <v>2120</v>
      </c>
      <c r="C124" s="335"/>
      <c r="D124" s="334" t="s">
        <v>2119</v>
      </c>
      <c r="E124" s="334" t="s">
        <v>2120</v>
      </c>
    </row>
    <row r="125" spans="1:5" ht="13.8" x14ac:dyDescent="0.25">
      <c r="A125" s="335" t="s">
        <v>1024</v>
      </c>
      <c r="B125" s="335" t="s">
        <v>675</v>
      </c>
      <c r="D125" s="335" t="s">
        <v>494</v>
      </c>
      <c r="E125" s="335" t="s">
        <v>362</v>
      </c>
    </row>
    <row r="126" spans="1:5" ht="13.8" x14ac:dyDescent="0.25">
      <c r="D126" s="335" t="s">
        <v>1954</v>
      </c>
      <c r="E126" s="335" t="s">
        <v>364</v>
      </c>
    </row>
    <row r="127" spans="1:5" ht="13.8" x14ac:dyDescent="0.25">
      <c r="A127" s="335" t="s">
        <v>1052</v>
      </c>
      <c r="B127" s="335" t="s">
        <v>2128</v>
      </c>
      <c r="D127" s="335" t="s">
        <v>996</v>
      </c>
      <c r="E127" s="335" t="s">
        <v>355</v>
      </c>
    </row>
    <row r="128" spans="1:5" ht="13.8" x14ac:dyDescent="0.25">
      <c r="A128" s="335" t="s">
        <v>2133</v>
      </c>
      <c r="B128" s="335" t="s">
        <v>236</v>
      </c>
      <c r="D128" s="335" t="s">
        <v>1243</v>
      </c>
      <c r="E128" s="335" t="s">
        <v>363</v>
      </c>
    </row>
    <row r="129" spans="1:5" ht="13.8" x14ac:dyDescent="0.25">
      <c r="A129" s="335" t="s">
        <v>946</v>
      </c>
      <c r="B129" s="335" t="s">
        <v>237</v>
      </c>
      <c r="D129" s="335" t="s">
        <v>351</v>
      </c>
      <c r="E129" s="335" t="s">
        <v>356</v>
      </c>
    </row>
    <row r="130" spans="1:5" ht="13.8" x14ac:dyDescent="0.25">
      <c r="D130" s="505" t="s">
        <v>1500</v>
      </c>
      <c r="E130" s="335" t="s">
        <v>674</v>
      </c>
    </row>
    <row r="131" spans="1:5" ht="13.8" x14ac:dyDescent="0.25">
      <c r="A131" s="335" t="s">
        <v>1088</v>
      </c>
      <c r="B131" s="335" t="s">
        <v>238</v>
      </c>
      <c r="D131" s="335" t="s">
        <v>352</v>
      </c>
      <c r="E131" s="335" t="s">
        <v>357</v>
      </c>
    </row>
    <row r="132" spans="1:5" ht="13.8" x14ac:dyDescent="0.25">
      <c r="A132" s="335" t="s">
        <v>955</v>
      </c>
      <c r="B132" s="335" t="s">
        <v>2138</v>
      </c>
      <c r="D132" s="505" t="s">
        <v>2097</v>
      </c>
      <c r="E132" s="335" t="s">
        <v>673</v>
      </c>
    </row>
    <row r="133" spans="1:5" ht="13.8" x14ac:dyDescent="0.25">
      <c r="A133" s="335" t="s">
        <v>2256</v>
      </c>
      <c r="B133" s="335" t="s">
        <v>239</v>
      </c>
      <c r="D133" s="335" t="s">
        <v>1017</v>
      </c>
      <c r="E133" s="335" t="s">
        <v>359</v>
      </c>
    </row>
    <row r="134" spans="1:5" ht="13.8" x14ac:dyDescent="0.25">
      <c r="A134" s="335" t="s">
        <v>241</v>
      </c>
      <c r="B134" s="335" t="s">
        <v>242</v>
      </c>
    </row>
    <row r="135" spans="1:5" ht="13.8" x14ac:dyDescent="0.25">
      <c r="A135" s="335" t="s">
        <v>672</v>
      </c>
      <c r="B135" s="335" t="s">
        <v>671</v>
      </c>
      <c r="D135" s="335" t="s">
        <v>1407</v>
      </c>
      <c r="E135" s="335" t="s">
        <v>366</v>
      </c>
    </row>
    <row r="136" spans="1:5" ht="13.8" x14ac:dyDescent="0.25">
      <c r="A136" s="335" t="s">
        <v>670</v>
      </c>
      <c r="B136" s="335" t="s">
        <v>669</v>
      </c>
      <c r="D136" s="335" t="s">
        <v>813</v>
      </c>
      <c r="E136" s="335" t="s">
        <v>373</v>
      </c>
    </row>
    <row r="137" spans="1:5" ht="13.8" x14ac:dyDescent="0.25">
      <c r="A137" s="335" t="s">
        <v>249</v>
      </c>
      <c r="B137" s="335" t="s">
        <v>484</v>
      </c>
      <c r="D137" s="335" t="s">
        <v>874</v>
      </c>
      <c r="E137" s="335" t="s">
        <v>374</v>
      </c>
    </row>
    <row r="138" spans="1:5" ht="13.8" x14ac:dyDescent="0.25">
      <c r="D138" s="335" t="s">
        <v>1720</v>
      </c>
      <c r="E138" s="335" t="s">
        <v>699</v>
      </c>
    </row>
    <row r="139" spans="1:5" ht="13.8" x14ac:dyDescent="0.25">
      <c r="A139" s="335" t="s">
        <v>833</v>
      </c>
      <c r="B139" s="335" t="s">
        <v>266</v>
      </c>
      <c r="D139" s="335" t="s">
        <v>1720</v>
      </c>
      <c r="E139" s="335" t="s">
        <v>390</v>
      </c>
    </row>
    <row r="140" spans="1:5" ht="13.8" x14ac:dyDescent="0.25">
      <c r="A140" s="335" t="s">
        <v>264</v>
      </c>
      <c r="B140" s="335" t="s">
        <v>265</v>
      </c>
      <c r="D140" s="335" t="s">
        <v>2173</v>
      </c>
      <c r="E140" s="335" t="s">
        <v>376</v>
      </c>
    </row>
    <row r="141" spans="1:5" ht="13.8" x14ac:dyDescent="0.25">
      <c r="A141" s="335" t="s">
        <v>267</v>
      </c>
      <c r="B141" s="335" t="s">
        <v>268</v>
      </c>
      <c r="D141" s="335" t="s">
        <v>369</v>
      </c>
      <c r="E141" s="335" t="s">
        <v>378</v>
      </c>
    </row>
    <row r="142" spans="1:5" ht="13.8" x14ac:dyDescent="0.25">
      <c r="A142" s="335" t="s">
        <v>269</v>
      </c>
      <c r="B142" s="335" t="s">
        <v>270</v>
      </c>
      <c r="D142" s="335" t="s">
        <v>936</v>
      </c>
      <c r="E142" s="335" t="s">
        <v>379</v>
      </c>
    </row>
    <row r="143" spans="1:5" ht="13.8" x14ac:dyDescent="0.25">
      <c r="A143" s="335" t="s">
        <v>2151</v>
      </c>
      <c r="B143" s="335" t="s">
        <v>271</v>
      </c>
      <c r="D143" s="335" t="s">
        <v>1408</v>
      </c>
      <c r="E143" s="335" t="s">
        <v>377</v>
      </c>
    </row>
    <row r="144" spans="1:5" ht="13.8" x14ac:dyDescent="0.25">
      <c r="D144" s="335" t="s">
        <v>370</v>
      </c>
      <c r="E144" s="335" t="s">
        <v>381</v>
      </c>
    </row>
    <row r="145" spans="1:5" ht="13.8" x14ac:dyDescent="0.25">
      <c r="A145" s="335" t="s">
        <v>957</v>
      </c>
      <c r="B145" s="335" t="s">
        <v>275</v>
      </c>
      <c r="D145" s="335" t="s">
        <v>371</v>
      </c>
      <c r="E145" s="335" t="s">
        <v>380</v>
      </c>
    </row>
    <row r="146" spans="1:5" ht="13.8" x14ac:dyDescent="0.25">
      <c r="A146" s="335" t="s">
        <v>1719</v>
      </c>
      <c r="B146" s="335" t="s">
        <v>2157</v>
      </c>
      <c r="D146" s="335"/>
      <c r="E146" s="335"/>
    </row>
    <row r="147" spans="1:5" ht="13.8" x14ac:dyDescent="0.25">
      <c r="A147" s="335" t="s">
        <v>1499</v>
      </c>
      <c r="B147" s="335" t="s">
        <v>668</v>
      </c>
      <c r="D147" s="335" t="s">
        <v>1333</v>
      </c>
      <c r="E147" s="335" t="s">
        <v>384</v>
      </c>
    </row>
    <row r="148" spans="1:5" ht="13.8" x14ac:dyDescent="0.25">
      <c r="A148" s="335" t="s">
        <v>2096</v>
      </c>
      <c r="B148" s="335" t="s">
        <v>667</v>
      </c>
      <c r="D148" s="335" t="s">
        <v>1353</v>
      </c>
      <c r="E148" s="335" t="s">
        <v>385</v>
      </c>
    </row>
    <row r="149" spans="1:5" ht="13.8" x14ac:dyDescent="0.25">
      <c r="A149" s="335" t="s">
        <v>286</v>
      </c>
      <c r="B149" s="335" t="s">
        <v>292</v>
      </c>
      <c r="D149" s="335" t="s">
        <v>382</v>
      </c>
      <c r="E149" s="335" t="s">
        <v>388</v>
      </c>
    </row>
    <row r="150" spans="1:5" ht="13.8" x14ac:dyDescent="0.25">
      <c r="A150" s="335" t="s">
        <v>1003</v>
      </c>
      <c r="B150" s="335" t="s">
        <v>299</v>
      </c>
      <c r="D150" s="335" t="s">
        <v>396</v>
      </c>
      <c r="E150" s="335" t="s">
        <v>397</v>
      </c>
    </row>
    <row r="152" spans="1:5" ht="13.8" x14ac:dyDescent="0.25">
      <c r="A152" s="335" t="s">
        <v>1087</v>
      </c>
      <c r="B152" s="335" t="s">
        <v>300</v>
      </c>
      <c r="D152" s="335" t="s">
        <v>401</v>
      </c>
      <c r="E152" s="335" t="s">
        <v>407</v>
      </c>
    </row>
    <row r="153" spans="1:5" ht="13.8" x14ac:dyDescent="0.25">
      <c r="A153" s="335" t="s">
        <v>807</v>
      </c>
      <c r="B153" s="335" t="s">
        <v>2163</v>
      </c>
      <c r="D153" s="335" t="s">
        <v>1956</v>
      </c>
      <c r="E153" s="335" t="s">
        <v>405</v>
      </c>
    </row>
    <row r="154" spans="1:5" ht="13.8" x14ac:dyDescent="0.25">
      <c r="A154" s="335" t="s">
        <v>2164</v>
      </c>
      <c r="B154" s="335" t="s">
        <v>2165</v>
      </c>
      <c r="C154" s="335"/>
      <c r="D154" s="335" t="s">
        <v>978</v>
      </c>
      <c r="E154" s="335" t="s">
        <v>406</v>
      </c>
    </row>
    <row r="155" spans="1:5" ht="13.8" x14ac:dyDescent="0.25">
      <c r="A155" s="335" t="s">
        <v>973</v>
      </c>
      <c r="B155" s="335" t="s">
        <v>307</v>
      </c>
      <c r="C155" s="335"/>
      <c r="D155" s="335"/>
      <c r="E155" s="335"/>
    </row>
    <row r="156" spans="1:5" ht="13.8" x14ac:dyDescent="0.25">
      <c r="A156" s="335" t="s">
        <v>308</v>
      </c>
      <c r="B156" s="335" t="s">
        <v>309</v>
      </c>
      <c r="C156" s="335"/>
      <c r="D156" s="335" t="s">
        <v>2188</v>
      </c>
      <c r="E156" s="335" t="s">
        <v>2192</v>
      </c>
    </row>
    <row r="157" spans="1:5" ht="13.8" x14ac:dyDescent="0.25">
      <c r="C157" s="335"/>
      <c r="D157" s="335" t="s">
        <v>410</v>
      </c>
      <c r="E157" s="335" t="s">
        <v>419</v>
      </c>
    </row>
    <row r="158" spans="1:5" ht="13.8" x14ac:dyDescent="0.25">
      <c r="A158" s="335" t="s">
        <v>318</v>
      </c>
      <c r="B158" s="335" t="s">
        <v>319</v>
      </c>
      <c r="C158" s="335"/>
      <c r="D158" s="335" t="s">
        <v>1492</v>
      </c>
      <c r="E158" s="335" t="s">
        <v>415</v>
      </c>
    </row>
    <row r="159" spans="1:5" ht="13.8" x14ac:dyDescent="0.25">
      <c r="A159" s="335" t="s">
        <v>968</v>
      </c>
      <c r="B159" s="335" t="s">
        <v>666</v>
      </c>
      <c r="C159" s="335"/>
      <c r="D159" s="335" t="s">
        <v>843</v>
      </c>
      <c r="E159" s="335" t="s">
        <v>422</v>
      </c>
    </row>
    <row r="160" spans="1:5" ht="13.8" x14ac:dyDescent="0.25">
      <c r="A160" s="335" t="s">
        <v>320</v>
      </c>
      <c r="B160" s="335" t="s">
        <v>321</v>
      </c>
      <c r="C160" s="335"/>
    </row>
    <row r="161" spans="1:5" ht="13.8" x14ac:dyDescent="0.25">
      <c r="A161" s="335" t="s">
        <v>1191</v>
      </c>
      <c r="B161" s="335" t="s">
        <v>322</v>
      </c>
      <c r="C161" s="335"/>
      <c r="D161" s="335" t="s">
        <v>428</v>
      </c>
      <c r="E161" s="335" t="s">
        <v>429</v>
      </c>
    </row>
    <row r="162" spans="1:5" ht="13.8" x14ac:dyDescent="0.25">
      <c r="A162" s="335" t="s">
        <v>947</v>
      </c>
      <c r="B162" s="335" t="s">
        <v>2166</v>
      </c>
      <c r="C162" s="335"/>
      <c r="D162" s="335" t="s">
        <v>57</v>
      </c>
      <c r="E162" s="335" t="s">
        <v>446</v>
      </c>
    </row>
    <row r="163" spans="1:5" ht="13.8" x14ac:dyDescent="0.25">
      <c r="C163" s="335"/>
      <c r="D163" s="335" t="s">
        <v>9</v>
      </c>
      <c r="E163" s="335" t="s">
        <v>444</v>
      </c>
    </row>
    <row r="164" spans="1:5" ht="13.8" x14ac:dyDescent="0.25">
      <c r="A164" s="335" t="s">
        <v>817</v>
      </c>
      <c r="B164" s="335" t="s">
        <v>329</v>
      </c>
      <c r="C164" s="335"/>
      <c r="D164" s="335" t="s">
        <v>665</v>
      </c>
      <c r="E164" s="335" t="s">
        <v>664</v>
      </c>
    </row>
    <row r="165" spans="1:5" ht="13.8" x14ac:dyDescent="0.25">
      <c r="A165" s="335" t="s">
        <v>335</v>
      </c>
      <c r="B165" s="335" t="s">
        <v>339</v>
      </c>
      <c r="C165" s="335"/>
    </row>
    <row r="166" spans="1:5" ht="13.8" x14ac:dyDescent="0.25">
      <c r="C166" s="335"/>
      <c r="D166" s="335" t="s">
        <v>455</v>
      </c>
      <c r="E166" s="335" t="s">
        <v>457</v>
      </c>
    </row>
    <row r="167" spans="1:5" ht="13.8" x14ac:dyDescent="0.25">
      <c r="A167" s="335" t="s">
        <v>943</v>
      </c>
      <c r="B167" s="335" t="s">
        <v>663</v>
      </c>
      <c r="C167" s="335"/>
      <c r="D167" s="335" t="s">
        <v>1048</v>
      </c>
      <c r="E167" s="335" t="s">
        <v>459</v>
      </c>
    </row>
    <row r="168" spans="1:5" ht="13.8" x14ac:dyDescent="0.25">
      <c r="A168" s="335" t="s">
        <v>2272</v>
      </c>
      <c r="B168" s="335" t="s">
        <v>662</v>
      </c>
      <c r="C168" s="335"/>
    </row>
    <row r="169" spans="1:5" ht="13.8" x14ac:dyDescent="0.25">
      <c r="A169" s="335" t="s">
        <v>1213</v>
      </c>
      <c r="B169" s="335" t="s">
        <v>343</v>
      </c>
      <c r="C169" s="335"/>
      <c r="D169" s="335" t="s">
        <v>1632</v>
      </c>
      <c r="E169" s="335" t="s">
        <v>474</v>
      </c>
    </row>
    <row r="170" spans="1:5" ht="13.8" x14ac:dyDescent="0.25">
      <c r="A170" s="335" t="s">
        <v>341</v>
      </c>
      <c r="B170" s="335" t="s">
        <v>491</v>
      </c>
      <c r="C170" s="335"/>
      <c r="D170" s="335" t="s">
        <v>867</v>
      </c>
      <c r="E170" s="335" t="s">
        <v>475</v>
      </c>
    </row>
    <row r="171" spans="1:5" ht="13.8" x14ac:dyDescent="0.25">
      <c r="A171" s="335" t="s">
        <v>1717</v>
      </c>
      <c r="B171" s="335" t="s">
        <v>344</v>
      </c>
      <c r="C171" s="335"/>
      <c r="D171" s="335" t="s">
        <v>1404</v>
      </c>
      <c r="E171" s="335" t="s">
        <v>2212</v>
      </c>
    </row>
    <row r="172" spans="1:5" ht="13.8" x14ac:dyDescent="0.25">
      <c r="C172" s="335"/>
      <c r="D172" s="335" t="s">
        <v>1031</v>
      </c>
      <c r="E172" s="335" t="s">
        <v>520</v>
      </c>
    </row>
    <row r="173" spans="1:5" ht="13.8" x14ac:dyDescent="0.25">
      <c r="A173" s="335" t="s">
        <v>1963</v>
      </c>
      <c r="B173" s="335" t="s">
        <v>345</v>
      </c>
      <c r="C173" s="335"/>
    </row>
    <row r="174" spans="1:5" ht="13.8" x14ac:dyDescent="0.25">
      <c r="A174" s="505" t="s">
        <v>1584</v>
      </c>
      <c r="B174" s="505" t="s">
        <v>661</v>
      </c>
      <c r="C174" s="335"/>
      <c r="D174" s="335" t="s">
        <v>470</v>
      </c>
      <c r="E174" s="335" t="s">
        <v>478</v>
      </c>
    </row>
    <row r="175" spans="1:5" ht="13.8" x14ac:dyDescent="0.25">
      <c r="A175" s="335" t="s">
        <v>1957</v>
      </c>
      <c r="B175" s="335" t="s">
        <v>349</v>
      </c>
      <c r="C175" s="335"/>
    </row>
    <row r="176" spans="1:5" ht="13.8" x14ac:dyDescent="0.25">
      <c r="A176" s="335" t="s">
        <v>346</v>
      </c>
      <c r="B176" s="335" t="s">
        <v>348</v>
      </c>
      <c r="C176" s="335"/>
      <c r="D176" s="335"/>
      <c r="E176" s="335"/>
    </row>
    <row r="177" spans="1:5" ht="13.8" x14ac:dyDescent="0.25">
      <c r="A177" s="335" t="s">
        <v>492</v>
      </c>
      <c r="B177" s="335" t="s">
        <v>347</v>
      </c>
      <c r="C177" s="335"/>
    </row>
    <row r="178" spans="1:5" ht="13.8" x14ac:dyDescent="0.25">
      <c r="C178" s="335"/>
    </row>
    <row r="179" spans="1:5" ht="13.8" x14ac:dyDescent="0.25">
      <c r="A179" s="335" t="s">
        <v>350</v>
      </c>
      <c r="B179" s="335" t="s">
        <v>354</v>
      </c>
      <c r="C179" s="335"/>
      <c r="D179" s="335"/>
      <c r="E179" s="335"/>
    </row>
    <row r="180" spans="1:5" ht="13.8" x14ac:dyDescent="0.25">
      <c r="A180" s="335" t="s">
        <v>493</v>
      </c>
      <c r="B180" s="335" t="s">
        <v>365</v>
      </c>
      <c r="C180" s="335"/>
    </row>
    <row r="181" spans="1:5" ht="13.8" x14ac:dyDescent="0.25">
      <c r="A181" s="335"/>
      <c r="B181" s="335"/>
      <c r="C181" s="335"/>
    </row>
    <row r="182" spans="1:5" ht="13.8" x14ac:dyDescent="0.25">
      <c r="C182" s="335"/>
    </row>
    <row r="183" spans="1:5" ht="17.399999999999999" x14ac:dyDescent="0.3">
      <c r="A183" s="333" t="s">
        <v>660</v>
      </c>
    </row>
    <row r="184" spans="1:5" ht="13.8" x14ac:dyDescent="0.25">
      <c r="A184" s="803" t="s">
        <v>659</v>
      </c>
      <c r="B184" s="803"/>
    </row>
    <row r="185" spans="1:5" ht="13.8" x14ac:dyDescent="0.25">
      <c r="A185" s="334" t="s">
        <v>2119</v>
      </c>
      <c r="B185" s="334" t="s">
        <v>2120</v>
      </c>
      <c r="D185" s="334" t="s">
        <v>2119</v>
      </c>
      <c r="E185" s="334" t="s">
        <v>2120</v>
      </c>
    </row>
    <row r="186" spans="1:5" ht="13.8" x14ac:dyDescent="0.25">
      <c r="A186" s="335" t="s">
        <v>2121</v>
      </c>
      <c r="B186" s="335" t="s">
        <v>2122</v>
      </c>
      <c r="D186" s="335" t="s">
        <v>2206</v>
      </c>
      <c r="E186" s="335" t="s">
        <v>2207</v>
      </c>
    </row>
    <row r="187" spans="1:5" ht="13.8" x14ac:dyDescent="0.25">
      <c r="A187" s="335" t="s">
        <v>232</v>
      </c>
      <c r="B187" s="335" t="s">
        <v>233</v>
      </c>
    </row>
    <row r="188" spans="1:5" x14ac:dyDescent="0.25">
      <c r="A188" s="505" t="s">
        <v>658</v>
      </c>
      <c r="B188" s="505" t="s">
        <v>657</v>
      </c>
    </row>
    <row r="190" spans="1:5" ht="13.8" x14ac:dyDescent="0.25">
      <c r="A190" s="335" t="s">
        <v>2129</v>
      </c>
      <c r="B190" s="335" t="s">
        <v>2130</v>
      </c>
    </row>
    <row r="192" spans="1:5" ht="13.8" x14ac:dyDescent="0.25">
      <c r="A192" s="335" t="s">
        <v>2136</v>
      </c>
      <c r="B192" s="335" t="s">
        <v>262</v>
      </c>
    </row>
    <row r="193" spans="1:2" ht="13.8" x14ac:dyDescent="0.25">
      <c r="A193" s="335" t="s">
        <v>2137</v>
      </c>
      <c r="B193" s="335" t="s">
        <v>263</v>
      </c>
    </row>
    <row r="194" spans="1:2" ht="13.8" x14ac:dyDescent="0.25">
      <c r="A194" s="335" t="s">
        <v>549</v>
      </c>
      <c r="B194" s="335" t="s">
        <v>698</v>
      </c>
    </row>
    <row r="195" spans="1:2" ht="13.8" x14ac:dyDescent="0.25">
      <c r="A195" s="335" t="s">
        <v>245</v>
      </c>
      <c r="B195" s="335" t="s">
        <v>246</v>
      </c>
    </row>
    <row r="196" spans="1:2" ht="13.8" x14ac:dyDescent="0.25">
      <c r="A196" s="335" t="s">
        <v>256</v>
      </c>
      <c r="B196" s="335" t="s">
        <v>257</v>
      </c>
    </row>
    <row r="198" spans="1:2" ht="13.8" x14ac:dyDescent="0.25">
      <c r="A198" s="335" t="s">
        <v>2143</v>
      </c>
      <c r="B198" s="335" t="s">
        <v>2144</v>
      </c>
    </row>
    <row r="199" spans="1:2" ht="13.8" x14ac:dyDescent="0.25">
      <c r="A199" s="335" t="s">
        <v>2145</v>
      </c>
      <c r="B199" s="335" t="s">
        <v>2146</v>
      </c>
    </row>
    <row r="201" spans="1:2" ht="13.8" x14ac:dyDescent="0.25">
      <c r="A201" s="335" t="s">
        <v>273</v>
      </c>
      <c r="B201" s="335" t="s">
        <v>274</v>
      </c>
    </row>
    <row r="202" spans="1:2" ht="13.8" x14ac:dyDescent="0.25">
      <c r="A202" s="335" t="s">
        <v>2158</v>
      </c>
      <c r="B202" s="335" t="s">
        <v>2159</v>
      </c>
    </row>
    <row r="204" spans="1:2" ht="13.8" x14ac:dyDescent="0.25">
      <c r="A204" s="335" t="s">
        <v>1730</v>
      </c>
      <c r="B204" s="335" t="s">
        <v>2169</v>
      </c>
    </row>
    <row r="206" spans="1:2" ht="13.8" x14ac:dyDescent="0.25">
      <c r="A206" s="335" t="s">
        <v>340</v>
      </c>
      <c r="B206" s="335" t="s">
        <v>342</v>
      </c>
    </row>
    <row r="207" spans="1:2" ht="13.8" x14ac:dyDescent="0.25">
      <c r="A207" s="335" t="s">
        <v>1105</v>
      </c>
      <c r="B207" s="335" t="s">
        <v>2172</v>
      </c>
    </row>
    <row r="209" spans="1:2" ht="13.8" x14ac:dyDescent="0.25">
      <c r="A209" s="335" t="s">
        <v>353</v>
      </c>
      <c r="B209" s="335" t="s">
        <v>358</v>
      </c>
    </row>
    <row r="211" spans="1:2" ht="13.8" x14ac:dyDescent="0.25">
      <c r="A211" s="335" t="s">
        <v>368</v>
      </c>
      <c r="B211" s="335" t="s">
        <v>375</v>
      </c>
    </row>
    <row r="212" spans="1:2" ht="13.8" x14ac:dyDescent="0.25">
      <c r="A212" s="335" t="s">
        <v>2174</v>
      </c>
      <c r="B212" s="335" t="s">
        <v>2175</v>
      </c>
    </row>
    <row r="214" spans="1:2" ht="13.8" x14ac:dyDescent="0.25">
      <c r="A214" s="505" t="s">
        <v>1399</v>
      </c>
      <c r="B214" s="335" t="s">
        <v>495</v>
      </c>
    </row>
    <row r="215" spans="1:2" ht="13.8" x14ac:dyDescent="0.25">
      <c r="A215" s="335" t="s">
        <v>383</v>
      </c>
      <c r="B215" s="335" t="s">
        <v>387</v>
      </c>
    </row>
    <row r="217" spans="1:2" ht="13.8" x14ac:dyDescent="0.25">
      <c r="A217" s="335" t="s">
        <v>2176</v>
      </c>
      <c r="B217" s="335" t="s">
        <v>2177</v>
      </c>
    </row>
    <row r="218" spans="1:2" ht="13.8" x14ac:dyDescent="0.25">
      <c r="A218" s="335" t="s">
        <v>392</v>
      </c>
      <c r="B218" s="335" t="s">
        <v>400</v>
      </c>
    </row>
    <row r="220" spans="1:2" ht="13.8" x14ac:dyDescent="0.25">
      <c r="A220" s="335" t="s">
        <v>402</v>
      </c>
      <c r="B220" s="335" t="s">
        <v>404</v>
      </c>
    </row>
    <row r="221" spans="1:2" ht="13.8" x14ac:dyDescent="0.25">
      <c r="A221" s="335" t="s">
        <v>2184</v>
      </c>
      <c r="B221" s="335" t="s">
        <v>2185</v>
      </c>
    </row>
    <row r="223" spans="1:2" ht="13.8" x14ac:dyDescent="0.25">
      <c r="A223" s="335" t="s">
        <v>409</v>
      </c>
      <c r="B223" s="335" t="s">
        <v>416</v>
      </c>
    </row>
    <row r="224" spans="1:2" ht="13.8" x14ac:dyDescent="0.25">
      <c r="A224" s="335" t="s">
        <v>2186</v>
      </c>
      <c r="B224" s="335" t="s">
        <v>2187</v>
      </c>
    </row>
    <row r="225" spans="1:2" ht="13.8" x14ac:dyDescent="0.25">
      <c r="A225" s="335" t="s">
        <v>2189</v>
      </c>
      <c r="B225" s="335" t="s">
        <v>2190</v>
      </c>
    </row>
    <row r="226" spans="1:2" ht="13.8" x14ac:dyDescent="0.25">
      <c r="A226" s="335" t="s">
        <v>1216</v>
      </c>
      <c r="B226" s="335" t="s">
        <v>425</v>
      </c>
    </row>
    <row r="228" spans="1:2" ht="13.8" x14ac:dyDescent="0.25">
      <c r="A228" s="335" t="s">
        <v>2195</v>
      </c>
      <c r="B228" s="335" t="s">
        <v>2196</v>
      </c>
    </row>
    <row r="229" spans="1:2" ht="13.8" x14ac:dyDescent="0.25">
      <c r="A229" s="335" t="s">
        <v>2193</v>
      </c>
      <c r="B229" s="335" t="s">
        <v>2194</v>
      </c>
    </row>
    <row r="230" spans="1:2" ht="13.8" x14ac:dyDescent="0.25">
      <c r="A230" s="335" t="s">
        <v>2199</v>
      </c>
      <c r="B230" s="335" t="s">
        <v>431</v>
      </c>
    </row>
    <row r="231" spans="1:2" ht="13.8" x14ac:dyDescent="0.25">
      <c r="A231" s="335" t="s">
        <v>2200</v>
      </c>
      <c r="B231" s="335" t="s">
        <v>432</v>
      </c>
    </row>
    <row r="232" spans="1:2" ht="13.8" x14ac:dyDescent="0.25">
      <c r="A232" s="335" t="s">
        <v>435</v>
      </c>
      <c r="B232" s="335" t="s">
        <v>438</v>
      </c>
    </row>
    <row r="234" spans="1:2" ht="13.8" x14ac:dyDescent="0.25">
      <c r="A234" s="335" t="s">
        <v>463</v>
      </c>
      <c r="B234" s="335" t="s">
        <v>496</v>
      </c>
    </row>
  </sheetData>
  <mergeCells count="4">
    <mergeCell ref="A2:B2"/>
    <mergeCell ref="A123:B123"/>
    <mergeCell ref="A184:B184"/>
    <mergeCell ref="A62:B62"/>
  </mergeCells>
  <phoneticPr fontId="0" type="noConversion"/>
  <pageMargins left="0.7" right="0.7" top="0.75" bottom="0.75" header="0.3" footer="0.3"/>
  <pageSetup scale="80" orientation="portrait" r:id="rId1"/>
  <headerFooter>
    <oddHeader>&amp;C&amp;A</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17"/>
  <sheetViews>
    <sheetView showGridLines="0" zoomScale="60" zoomScaleNormal="60" zoomScalePageLayoutView="60" workbookViewId="0"/>
  </sheetViews>
  <sheetFormatPr defaultColWidth="4.33203125" defaultRowHeight="13.2" x14ac:dyDescent="0.25"/>
  <cols>
    <col min="1" max="1" width="9" style="2" customWidth="1"/>
    <col min="2" max="2" width="13.44140625" style="2" customWidth="1"/>
    <col min="3" max="3" width="16.44140625" style="2" customWidth="1"/>
    <col min="4" max="4" width="9.6640625" style="2" customWidth="1"/>
    <col min="5" max="5" width="9.33203125" style="2" customWidth="1"/>
    <col min="6" max="6" width="13.33203125" style="2" customWidth="1"/>
    <col min="7" max="10" width="8.44140625" style="2" customWidth="1"/>
    <col min="11" max="11" width="23.109375" style="2" customWidth="1"/>
    <col min="12" max="12" width="21.5546875" style="2" bestFit="1" customWidth="1"/>
    <col min="13" max="13" width="20.6640625" style="2" customWidth="1"/>
    <col min="14" max="14" width="12.6640625" style="2" customWidth="1"/>
    <col min="15" max="15" width="16.44140625" style="2" customWidth="1"/>
    <col min="16" max="16" width="17" style="2" customWidth="1"/>
    <col min="17" max="19" width="20.6640625" style="2" customWidth="1"/>
    <col min="20" max="20" width="8.6640625" style="2" customWidth="1"/>
    <col min="21" max="16384" width="4.33203125" style="2"/>
  </cols>
  <sheetData>
    <row r="1" spans="1:20" ht="34.5" customHeight="1" thickBot="1" x14ac:dyDescent="0.3"/>
    <row r="2" spans="1:20" s="3" customFormat="1" ht="25.5" customHeight="1" x14ac:dyDescent="0.25">
      <c r="A2" s="869" t="s">
        <v>1718</v>
      </c>
      <c r="B2" s="870"/>
      <c r="C2" s="870"/>
      <c r="D2" s="870"/>
      <c r="E2" s="870"/>
      <c r="F2" s="870"/>
      <c r="G2" s="870"/>
      <c r="H2" s="870"/>
      <c r="I2" s="870"/>
      <c r="J2" s="870"/>
      <c r="K2" s="871"/>
      <c r="L2" s="987" t="s">
        <v>909</v>
      </c>
      <c r="M2" s="988"/>
      <c r="N2" s="988"/>
      <c r="O2" s="988"/>
      <c r="P2" s="988"/>
      <c r="Q2" s="988"/>
      <c r="R2" s="988"/>
      <c r="S2" s="988"/>
      <c r="T2" s="906"/>
    </row>
    <row r="3" spans="1:20" s="4" customFormat="1" ht="25.5" customHeight="1" x14ac:dyDescent="0.25">
      <c r="A3" s="828" t="s">
        <v>911</v>
      </c>
      <c r="B3" s="826" t="s">
        <v>836</v>
      </c>
      <c r="C3" s="826" t="s">
        <v>925</v>
      </c>
      <c r="D3" s="826" t="s">
        <v>918</v>
      </c>
      <c r="E3" s="826" t="s">
        <v>1270</v>
      </c>
      <c r="F3" s="826"/>
      <c r="G3" s="826" t="s">
        <v>921</v>
      </c>
      <c r="H3" s="826"/>
      <c r="I3" s="826"/>
      <c r="J3" s="826"/>
      <c r="K3" s="832" t="s">
        <v>822</v>
      </c>
      <c r="L3" s="818" t="s">
        <v>906</v>
      </c>
      <c r="M3" s="815" t="s">
        <v>931</v>
      </c>
      <c r="N3" s="815" t="s">
        <v>932</v>
      </c>
      <c r="O3" s="815" t="s">
        <v>2085</v>
      </c>
      <c r="P3" s="815" t="s">
        <v>2086</v>
      </c>
      <c r="Q3" s="815" t="s">
        <v>933</v>
      </c>
      <c r="R3" s="815" t="s">
        <v>940</v>
      </c>
      <c r="S3" s="815" t="s">
        <v>941</v>
      </c>
      <c r="T3" s="812" t="s">
        <v>934</v>
      </c>
    </row>
    <row r="4" spans="1:20" s="4" customFormat="1" ht="25.5" customHeight="1" x14ac:dyDescent="0.25">
      <c r="A4" s="828"/>
      <c r="B4" s="826"/>
      <c r="C4" s="826"/>
      <c r="D4" s="826"/>
      <c r="E4" s="826"/>
      <c r="F4" s="826"/>
      <c r="G4" s="826" t="s">
        <v>1721</v>
      </c>
      <c r="H4" s="867"/>
      <c r="I4" s="860" t="s">
        <v>1252</v>
      </c>
      <c r="J4" s="861"/>
      <c r="K4" s="832"/>
      <c r="L4" s="819"/>
      <c r="M4" s="816"/>
      <c r="N4" s="816"/>
      <c r="O4" s="816"/>
      <c r="P4" s="816"/>
      <c r="Q4" s="816"/>
      <c r="R4" s="816"/>
      <c r="S4" s="816"/>
      <c r="T4" s="813"/>
    </row>
    <row r="5" spans="1:20" s="4" customFormat="1" ht="25.5" customHeight="1" thickBot="1" x14ac:dyDescent="0.3">
      <c r="A5" s="829"/>
      <c r="B5" s="827"/>
      <c r="C5" s="827"/>
      <c r="D5" s="827"/>
      <c r="E5" s="243" t="s">
        <v>943</v>
      </c>
      <c r="F5" s="243" t="s">
        <v>944</v>
      </c>
      <c r="G5" s="243" t="s">
        <v>1000</v>
      </c>
      <c r="H5" s="243" t="s">
        <v>949</v>
      </c>
      <c r="I5" s="243" t="s">
        <v>1213</v>
      </c>
      <c r="J5" s="243" t="s">
        <v>1175</v>
      </c>
      <c r="K5" s="833"/>
      <c r="L5" s="820"/>
      <c r="M5" s="817"/>
      <c r="N5" s="817"/>
      <c r="O5" s="817"/>
      <c r="P5" s="817"/>
      <c r="Q5" s="817"/>
      <c r="R5" s="817"/>
      <c r="S5" s="817"/>
      <c r="T5" s="814"/>
    </row>
    <row r="6" spans="1:20" s="32" customFormat="1" ht="32.25" customHeight="1" thickTop="1" x14ac:dyDescent="0.25">
      <c r="A6" s="245" t="s">
        <v>919</v>
      </c>
      <c r="B6" s="246" t="s">
        <v>920</v>
      </c>
      <c r="C6" s="246" t="s">
        <v>1251</v>
      </c>
      <c r="D6" s="246" t="s">
        <v>893</v>
      </c>
      <c r="E6" s="246" t="s">
        <v>1255</v>
      </c>
      <c r="F6" s="288" t="s">
        <v>1256</v>
      </c>
      <c r="G6" s="259">
        <v>800</v>
      </c>
      <c r="H6" s="260">
        <f>ROUND(G6*0.472,2-LEN(INT(G6*0.472)))</f>
        <v>380</v>
      </c>
      <c r="I6" s="259">
        <v>0.3</v>
      </c>
      <c r="J6" s="260">
        <f>ROUND(I6*250,2-LEN(INT(I6*250)))</f>
        <v>75</v>
      </c>
      <c r="K6" s="247" t="s">
        <v>1153</v>
      </c>
      <c r="L6" s="367"/>
      <c r="M6" s="89"/>
      <c r="N6" s="89"/>
      <c r="O6" s="89"/>
      <c r="P6" s="89"/>
      <c r="Q6" s="89"/>
      <c r="R6" s="89"/>
      <c r="S6" s="89"/>
      <c r="T6" s="90"/>
    </row>
    <row r="7" spans="1:20" s="32" customFormat="1" ht="32.25" customHeight="1" x14ac:dyDescent="0.25">
      <c r="A7" s="47" t="s">
        <v>1257</v>
      </c>
      <c r="B7" s="182" t="s">
        <v>1258</v>
      </c>
      <c r="C7" s="182" t="s">
        <v>1259</v>
      </c>
      <c r="D7" s="182" t="s">
        <v>848</v>
      </c>
      <c r="E7" s="165" t="s">
        <v>1253</v>
      </c>
      <c r="F7" s="154" t="s">
        <v>1254</v>
      </c>
      <c r="G7" s="165">
        <v>1250</v>
      </c>
      <c r="H7" s="183">
        <f>ROUND(G7*0.472,2-LEN(INT(G7*0.472)))</f>
        <v>590</v>
      </c>
      <c r="I7" s="165">
        <v>0.3</v>
      </c>
      <c r="J7" s="183">
        <f>ROUND(I7*250,2-LEN(INT(I7*250)))</f>
        <v>75</v>
      </c>
      <c r="K7" s="46" t="s">
        <v>1153</v>
      </c>
      <c r="L7" s="364"/>
      <c r="M7" s="48"/>
      <c r="N7" s="48"/>
      <c r="O7" s="48"/>
      <c r="P7" s="48"/>
      <c r="Q7" s="48"/>
      <c r="R7" s="48"/>
      <c r="S7" s="48"/>
      <c r="T7" s="49"/>
    </row>
    <row r="8" spans="1:20" s="32" customFormat="1" ht="32.25" customHeight="1" x14ac:dyDescent="0.25">
      <c r="A8" s="47"/>
      <c r="B8" s="182"/>
      <c r="C8" s="182"/>
      <c r="D8" s="182"/>
      <c r="E8" s="165"/>
      <c r="F8" s="154"/>
      <c r="G8" s="165"/>
      <c r="H8" s="183">
        <f t="shared" ref="H8:H13" si="0">ROUND(G8*0.472,2-LEN(INT(G8*0.472)))</f>
        <v>0</v>
      </c>
      <c r="I8" s="165"/>
      <c r="J8" s="183">
        <f t="shared" ref="J8:J13" si="1">ROUND(I8*250,2-LEN(INT(I8*250)))</f>
        <v>0</v>
      </c>
      <c r="K8" s="46"/>
      <c r="L8" s="364"/>
      <c r="M8" s="48"/>
      <c r="N8" s="48"/>
      <c r="O8" s="48"/>
      <c r="P8" s="48"/>
      <c r="Q8" s="48"/>
      <c r="R8" s="48"/>
      <c r="S8" s="48"/>
      <c r="T8" s="49"/>
    </row>
    <row r="9" spans="1:20" s="32" customFormat="1" ht="32.25" customHeight="1" x14ac:dyDescent="0.25">
      <c r="A9" s="47"/>
      <c r="B9" s="182"/>
      <c r="C9" s="182"/>
      <c r="D9" s="182"/>
      <c r="E9" s="165"/>
      <c r="F9" s="154"/>
      <c r="G9" s="165"/>
      <c r="H9" s="183">
        <f t="shared" si="0"/>
        <v>0</v>
      </c>
      <c r="I9" s="165"/>
      <c r="J9" s="183">
        <f t="shared" si="1"/>
        <v>0</v>
      </c>
      <c r="K9" s="46"/>
      <c r="L9" s="364"/>
      <c r="M9" s="48"/>
      <c r="N9" s="48"/>
      <c r="O9" s="48"/>
      <c r="P9" s="48"/>
      <c r="Q9" s="48"/>
      <c r="R9" s="48"/>
      <c r="S9" s="48"/>
      <c r="T9" s="49"/>
    </row>
    <row r="10" spans="1:20" s="32" customFormat="1" ht="32.25" customHeight="1" x14ac:dyDescent="0.25">
      <c r="A10" s="47"/>
      <c r="B10" s="182"/>
      <c r="C10" s="182"/>
      <c r="D10" s="182"/>
      <c r="E10" s="165"/>
      <c r="F10" s="154"/>
      <c r="G10" s="165"/>
      <c r="H10" s="183"/>
      <c r="I10" s="165"/>
      <c r="J10" s="183"/>
      <c r="K10" s="46"/>
      <c r="L10" s="367"/>
      <c r="M10" s="89"/>
      <c r="N10" s="89"/>
      <c r="O10" s="89"/>
      <c r="P10" s="89"/>
      <c r="Q10" s="89"/>
      <c r="R10" s="89"/>
      <c r="S10" s="89"/>
      <c r="T10" s="90"/>
    </row>
    <row r="11" spans="1:20" s="32" customFormat="1" ht="32.25" customHeight="1" x14ac:dyDescent="0.25">
      <c r="A11" s="47"/>
      <c r="B11" s="182"/>
      <c r="C11" s="182"/>
      <c r="D11" s="182"/>
      <c r="E11" s="165"/>
      <c r="F11" s="154"/>
      <c r="G11" s="165"/>
      <c r="H11" s="183">
        <f t="shared" si="0"/>
        <v>0</v>
      </c>
      <c r="I11" s="165"/>
      <c r="J11" s="183">
        <f t="shared" si="1"/>
        <v>0</v>
      </c>
      <c r="K11" s="46"/>
      <c r="L11" s="367"/>
      <c r="M11" s="89"/>
      <c r="N11" s="89"/>
      <c r="O11" s="89"/>
      <c r="P11" s="89"/>
      <c r="Q11" s="89"/>
      <c r="R11" s="89"/>
      <c r="S11" s="89"/>
      <c r="T11" s="90"/>
    </row>
    <row r="12" spans="1:20" s="32" customFormat="1" ht="32.25" customHeight="1" x14ac:dyDescent="0.25">
      <c r="A12" s="47"/>
      <c r="B12" s="182"/>
      <c r="C12" s="182"/>
      <c r="D12" s="182"/>
      <c r="E12" s="165"/>
      <c r="F12" s="154"/>
      <c r="G12" s="165"/>
      <c r="H12" s="183">
        <f t="shared" si="0"/>
        <v>0</v>
      </c>
      <c r="I12" s="165"/>
      <c r="J12" s="183">
        <f t="shared" si="1"/>
        <v>0</v>
      </c>
      <c r="K12" s="46"/>
      <c r="L12" s="364"/>
      <c r="M12" s="48"/>
      <c r="N12" s="48"/>
      <c r="O12" s="48"/>
      <c r="P12" s="48"/>
      <c r="Q12" s="48"/>
      <c r="R12" s="48"/>
      <c r="S12" s="48"/>
      <c r="T12" s="49"/>
    </row>
    <row r="13" spans="1:20" s="32" customFormat="1" ht="32.25" customHeight="1" thickBot="1" x14ac:dyDescent="0.3">
      <c r="A13" s="29"/>
      <c r="B13" s="30"/>
      <c r="C13" s="30"/>
      <c r="D13" s="30"/>
      <c r="E13" s="41"/>
      <c r="F13" s="155"/>
      <c r="G13" s="41"/>
      <c r="H13" s="34">
        <f t="shared" si="0"/>
        <v>0</v>
      </c>
      <c r="I13" s="41"/>
      <c r="J13" s="34">
        <f t="shared" si="1"/>
        <v>0</v>
      </c>
      <c r="K13" s="31"/>
      <c r="L13" s="368"/>
      <c r="M13" s="44"/>
      <c r="N13" s="44"/>
      <c r="O13" s="44"/>
      <c r="P13" s="44"/>
      <c r="Q13" s="44"/>
      <c r="R13" s="44"/>
      <c r="S13" s="44"/>
      <c r="T13" s="45"/>
    </row>
    <row r="14" spans="1:20" s="13" customFormat="1" ht="28.65" customHeight="1" x14ac:dyDescent="0.25">
      <c r="A14" s="14"/>
      <c r="B14" s="14"/>
      <c r="C14" s="14"/>
      <c r="D14" s="14"/>
      <c r="E14" s="14"/>
      <c r="F14" s="14"/>
      <c r="G14" s="14"/>
      <c r="H14" s="14"/>
      <c r="I14" s="14"/>
      <c r="J14" s="14"/>
      <c r="K14" s="14"/>
      <c r="L14" s="222"/>
      <c r="M14" s="222"/>
      <c r="N14" s="222"/>
      <c r="O14" s="222"/>
      <c r="P14" s="223"/>
      <c r="Q14" s="223"/>
      <c r="R14" s="223"/>
      <c r="S14" s="223"/>
      <c r="T14" s="223"/>
    </row>
    <row r="15" spans="1:20" s="225" customFormat="1" ht="25.5" customHeight="1" x14ac:dyDescent="0.25">
      <c r="A15" s="382" t="s">
        <v>825</v>
      </c>
      <c r="B15" s="383"/>
      <c r="C15" s="383"/>
      <c r="D15" s="383"/>
      <c r="E15" s="383"/>
      <c r="F15" s="383"/>
      <c r="G15" s="383"/>
      <c r="H15" s="383"/>
      <c r="I15" s="383"/>
      <c r="J15" s="383"/>
      <c r="K15" s="383"/>
      <c r="L15" s="39"/>
      <c r="M15" s="39"/>
      <c r="N15" s="39"/>
      <c r="O15" s="39"/>
      <c r="P15" s="2"/>
      <c r="Q15" s="2"/>
      <c r="R15" s="2"/>
      <c r="S15" s="2"/>
      <c r="T15" s="2"/>
    </row>
    <row r="16" spans="1:20" s="223" customFormat="1" ht="25.5" customHeight="1" x14ac:dyDescent="0.25">
      <c r="A16" s="872" t="s">
        <v>551</v>
      </c>
      <c r="B16" s="872"/>
      <c r="C16" s="872"/>
      <c r="D16" s="872"/>
      <c r="E16" s="872"/>
      <c r="F16" s="872"/>
      <c r="G16" s="872"/>
      <c r="H16" s="872"/>
      <c r="I16" s="872"/>
      <c r="J16" s="872"/>
      <c r="K16" s="872"/>
      <c r="L16" s="2"/>
      <c r="M16" s="2"/>
      <c r="N16" s="2"/>
      <c r="O16" s="2"/>
      <c r="P16" s="2"/>
      <c r="Q16" s="2"/>
      <c r="R16" s="2"/>
      <c r="S16" s="2"/>
      <c r="T16" s="2"/>
    </row>
    <row r="17" spans="1:11" ht="25.5" customHeight="1" x14ac:dyDescent="0.25">
      <c r="A17" s="835" t="s">
        <v>766</v>
      </c>
      <c r="B17" s="835"/>
      <c r="C17" s="835"/>
      <c r="D17" s="835"/>
      <c r="E17" s="835"/>
      <c r="F17" s="835"/>
      <c r="G17" s="835"/>
      <c r="H17" s="835"/>
      <c r="I17" s="835"/>
      <c r="J17" s="835"/>
      <c r="K17" s="835"/>
    </row>
  </sheetData>
  <mergeCells count="22">
    <mergeCell ref="S3:S5"/>
    <mergeCell ref="G4:H4"/>
    <mergeCell ref="O3:O5"/>
    <mergeCell ref="L2:T2"/>
    <mergeCell ref="T3:T5"/>
    <mergeCell ref="A2:K2"/>
    <mergeCell ref="A3:A5"/>
    <mergeCell ref="B3:B5"/>
    <mergeCell ref="K3:K5"/>
    <mergeCell ref="R3:R5"/>
    <mergeCell ref="P3:P5"/>
    <mergeCell ref="Q3:Q5"/>
    <mergeCell ref="A17:K17"/>
    <mergeCell ref="A16:K16"/>
    <mergeCell ref="L3:L5"/>
    <mergeCell ref="E3:F4"/>
    <mergeCell ref="N3:N5"/>
    <mergeCell ref="C3:C5"/>
    <mergeCell ref="G3:J3"/>
    <mergeCell ref="M3:M5"/>
    <mergeCell ref="D3:D5"/>
    <mergeCell ref="I4:J4"/>
  </mergeCells>
  <phoneticPr fontId="0" type="noConversion"/>
  <printOptions horizontalCentered="1"/>
  <pageMargins left="0" right="0" top="1" bottom="0.75" header="0.3" footer="0.3"/>
  <pageSetup orientation="landscape" r:id="rId1"/>
  <headerFooter alignWithMargins="0">
    <oddHeader>&amp;C&amp;16
&amp;A</oddHeader>
    <oddFooter>&amp;C&amp;12ISSUED
JUNE 2009&amp;R&amp;11&amp;F &amp;A
Page 33</oddFooter>
  </headerFooter>
  <colBreaks count="1" manualBreakCount="1">
    <brk id="11"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K31"/>
  <sheetViews>
    <sheetView showGridLines="0" zoomScale="60" zoomScaleNormal="60" zoomScalePageLayoutView="50" workbookViewId="0"/>
  </sheetViews>
  <sheetFormatPr defaultColWidth="0" defaultRowHeight="13.2" x14ac:dyDescent="0.25"/>
  <cols>
    <col min="1" max="1" width="9" style="2" customWidth="1"/>
    <col min="2" max="2" width="14.33203125" style="2" bestFit="1" customWidth="1"/>
    <col min="3" max="4" width="12.109375" style="2" customWidth="1"/>
    <col min="5" max="6" width="8.88671875" style="2" customWidth="1"/>
    <col min="7" max="7" width="7.109375" style="2" customWidth="1"/>
    <col min="8" max="8" width="8.88671875" style="2" customWidth="1"/>
    <col min="9" max="9" width="16.88671875" style="2" customWidth="1"/>
    <col min="10" max="10" width="10.109375" style="2" bestFit="1" customWidth="1"/>
    <col min="11" max="11" width="9.6640625" style="2" bestFit="1" customWidth="1"/>
    <col min="12" max="12" width="23.44140625" style="2" customWidth="1"/>
    <col min="13" max="14" width="8.88671875" style="2" customWidth="1"/>
    <col min="15" max="15" width="8" style="2" customWidth="1"/>
    <col min="16" max="17" width="8.88671875" style="2" customWidth="1"/>
    <col min="18" max="18" width="7.5546875" style="2" customWidth="1"/>
    <col min="19" max="19" width="6.88671875" style="2" customWidth="1"/>
    <col min="20" max="20" width="8.6640625" style="2" customWidth="1"/>
    <col min="21" max="21" width="9.6640625" style="2" customWidth="1"/>
    <col min="22" max="23" width="8" style="2" customWidth="1"/>
    <col min="24" max="24" width="14.109375" style="2" customWidth="1"/>
    <col min="25" max="25" width="15" style="2" customWidth="1"/>
    <col min="26" max="26" width="14.5546875" style="2" customWidth="1"/>
    <col min="27" max="27" width="23.6640625" style="2" bestFit="1" customWidth="1"/>
    <col min="28" max="29" width="12.6640625" style="2" customWidth="1"/>
    <col min="30" max="30" width="18.88671875" style="2" customWidth="1"/>
    <col min="31" max="31" width="17.88671875" style="2" customWidth="1"/>
    <col min="32" max="34" width="20.6640625" style="2" customWidth="1"/>
    <col min="35" max="35" width="8.6640625" style="2" customWidth="1"/>
    <col min="36" max="36" width="10.6640625" style="2" customWidth="1"/>
    <col min="37" max="37" width="8.6640625" style="2" customWidth="1"/>
    <col min="38" max="16384" width="0" style="2" hidden="1"/>
  </cols>
  <sheetData>
    <row r="1" spans="1:37" ht="39" customHeight="1" thickBot="1" x14ac:dyDescent="0.3"/>
    <row r="2" spans="1:37" s="27" customFormat="1" ht="25.35" customHeight="1" x14ac:dyDescent="0.25">
      <c r="A2" s="869" t="s">
        <v>889</v>
      </c>
      <c r="B2" s="870"/>
      <c r="C2" s="870"/>
      <c r="D2" s="870"/>
      <c r="E2" s="870"/>
      <c r="F2" s="870"/>
      <c r="G2" s="870"/>
      <c r="H2" s="870"/>
      <c r="I2" s="870"/>
      <c r="J2" s="870"/>
      <c r="K2" s="870"/>
      <c r="L2" s="870"/>
      <c r="M2" s="870"/>
      <c r="N2" s="870"/>
      <c r="O2" s="870"/>
      <c r="P2" s="870"/>
      <c r="Q2" s="870"/>
      <c r="R2" s="870"/>
      <c r="S2" s="870"/>
      <c r="T2" s="870"/>
      <c r="U2" s="870"/>
      <c r="V2" s="870"/>
      <c r="W2" s="870"/>
      <c r="X2" s="870"/>
      <c r="Y2" s="925"/>
      <c r="Z2" s="871"/>
      <c r="AA2" s="855" t="s">
        <v>906</v>
      </c>
      <c r="AB2" s="815" t="s">
        <v>931</v>
      </c>
      <c r="AC2" s="815" t="s">
        <v>932</v>
      </c>
      <c r="AD2" s="815" t="s">
        <v>2085</v>
      </c>
      <c r="AE2" s="815" t="s">
        <v>2086</v>
      </c>
      <c r="AF2" s="815" t="s">
        <v>933</v>
      </c>
      <c r="AG2" s="815" t="s">
        <v>940</v>
      </c>
      <c r="AH2" s="815" t="s">
        <v>941</v>
      </c>
      <c r="AI2" s="815" t="s">
        <v>907</v>
      </c>
      <c r="AJ2" s="815" t="s">
        <v>908</v>
      </c>
      <c r="AK2" s="812" t="s">
        <v>934</v>
      </c>
    </row>
    <row r="3" spans="1:37" s="4" customFormat="1" ht="25.35" customHeight="1" x14ac:dyDescent="0.25">
      <c r="A3" s="828" t="s">
        <v>911</v>
      </c>
      <c r="B3" s="826" t="s">
        <v>836</v>
      </c>
      <c r="C3" s="826" t="s">
        <v>929</v>
      </c>
      <c r="D3" s="826" t="s">
        <v>925</v>
      </c>
      <c r="E3" s="826" t="s">
        <v>1721</v>
      </c>
      <c r="F3" s="826"/>
      <c r="G3" s="826" t="s">
        <v>1048</v>
      </c>
      <c r="H3" s="826"/>
      <c r="I3" s="826" t="s">
        <v>1051</v>
      </c>
      <c r="J3" s="826"/>
      <c r="K3" s="826"/>
      <c r="L3" s="826"/>
      <c r="M3" s="826"/>
      <c r="N3" s="826"/>
      <c r="O3" s="826"/>
      <c r="P3" s="826"/>
      <c r="Q3" s="826"/>
      <c r="R3" s="875" t="s">
        <v>1133</v>
      </c>
      <c r="S3" s="826"/>
      <c r="T3" s="826"/>
      <c r="U3" s="826"/>
      <c r="V3" s="826"/>
      <c r="W3" s="826"/>
      <c r="X3" s="826"/>
      <c r="Y3" s="853" t="s">
        <v>1287</v>
      </c>
      <c r="Z3" s="832" t="s">
        <v>822</v>
      </c>
      <c r="AA3" s="856"/>
      <c r="AB3" s="816"/>
      <c r="AC3" s="816"/>
      <c r="AD3" s="816"/>
      <c r="AE3" s="816"/>
      <c r="AF3" s="816"/>
      <c r="AG3" s="816"/>
      <c r="AH3" s="816"/>
      <c r="AI3" s="816"/>
      <c r="AJ3" s="816"/>
      <c r="AK3" s="813"/>
    </row>
    <row r="4" spans="1:37" s="4" customFormat="1" ht="25.35" customHeight="1" x14ac:dyDescent="0.25">
      <c r="A4" s="828"/>
      <c r="B4" s="826"/>
      <c r="C4" s="826"/>
      <c r="D4" s="826"/>
      <c r="E4" s="826"/>
      <c r="F4" s="826"/>
      <c r="G4" s="826"/>
      <c r="H4" s="826"/>
      <c r="I4" s="826" t="s">
        <v>842</v>
      </c>
      <c r="J4" s="826" t="s">
        <v>1049</v>
      </c>
      <c r="K4" s="826" t="s">
        <v>1050</v>
      </c>
      <c r="L4" s="826" t="s">
        <v>1001</v>
      </c>
      <c r="M4" s="826" t="s">
        <v>1041</v>
      </c>
      <c r="N4" s="826"/>
      <c r="O4" s="826" t="s">
        <v>2021</v>
      </c>
      <c r="P4" s="826" t="s">
        <v>890</v>
      </c>
      <c r="Q4" s="826" t="s">
        <v>815</v>
      </c>
      <c r="R4" s="875" t="s">
        <v>982</v>
      </c>
      <c r="S4" s="826"/>
      <c r="T4" s="826"/>
      <c r="U4" s="826" t="s">
        <v>960</v>
      </c>
      <c r="V4" s="826" t="s">
        <v>959</v>
      </c>
      <c r="W4" s="826" t="s">
        <v>843</v>
      </c>
      <c r="X4" s="826" t="s">
        <v>913</v>
      </c>
      <c r="Y4" s="890"/>
      <c r="Z4" s="832"/>
      <c r="AA4" s="856"/>
      <c r="AB4" s="816"/>
      <c r="AC4" s="816"/>
      <c r="AD4" s="816"/>
      <c r="AE4" s="816"/>
      <c r="AF4" s="816"/>
      <c r="AG4" s="816"/>
      <c r="AH4" s="816"/>
      <c r="AI4" s="816"/>
      <c r="AJ4" s="816"/>
      <c r="AK4" s="813"/>
    </row>
    <row r="5" spans="1:37" s="4" customFormat="1" ht="23.25" customHeight="1" thickBot="1" x14ac:dyDescent="0.3">
      <c r="A5" s="829"/>
      <c r="B5" s="827"/>
      <c r="C5" s="827"/>
      <c r="D5" s="827"/>
      <c r="E5" s="243" t="s">
        <v>1000</v>
      </c>
      <c r="F5" s="243" t="s">
        <v>949</v>
      </c>
      <c r="G5" s="243" t="s">
        <v>943</v>
      </c>
      <c r="H5" s="243" t="s">
        <v>1175</v>
      </c>
      <c r="I5" s="827"/>
      <c r="J5" s="827"/>
      <c r="K5" s="827"/>
      <c r="L5" s="827"/>
      <c r="M5" s="243" t="s">
        <v>943</v>
      </c>
      <c r="N5" s="243" t="s">
        <v>944</v>
      </c>
      <c r="O5" s="827"/>
      <c r="P5" s="827"/>
      <c r="Q5" s="827"/>
      <c r="R5" s="290" t="s">
        <v>1052</v>
      </c>
      <c r="S5" s="243" t="s">
        <v>817</v>
      </c>
      <c r="T5" s="243" t="s">
        <v>961</v>
      </c>
      <c r="U5" s="827"/>
      <c r="V5" s="827"/>
      <c r="W5" s="827"/>
      <c r="X5" s="827"/>
      <c r="Y5" s="891"/>
      <c r="Z5" s="833"/>
      <c r="AA5" s="857"/>
      <c r="AB5" s="817"/>
      <c r="AC5" s="817"/>
      <c r="AD5" s="817"/>
      <c r="AE5" s="817"/>
      <c r="AF5" s="817"/>
      <c r="AG5" s="817"/>
      <c r="AH5" s="817"/>
      <c r="AI5" s="817"/>
      <c r="AJ5" s="817"/>
      <c r="AK5" s="814"/>
    </row>
    <row r="6" spans="1:37" s="32" customFormat="1" ht="31.5" customHeight="1" thickTop="1" x14ac:dyDescent="0.25">
      <c r="A6" s="245" t="s">
        <v>1090</v>
      </c>
      <c r="B6" s="246" t="s">
        <v>1280</v>
      </c>
      <c r="C6" s="246" t="s">
        <v>1272</v>
      </c>
      <c r="D6" s="246" t="s">
        <v>1117</v>
      </c>
      <c r="E6" s="259">
        <v>20000</v>
      </c>
      <c r="F6" s="260">
        <f t="shared" ref="F6:F24" si="0">ROUND(E6*0.472,2-LEN(INT(E6*0.472)))</f>
        <v>9400</v>
      </c>
      <c r="G6" s="259">
        <v>4.7</v>
      </c>
      <c r="H6" s="260">
        <f t="shared" ref="H6:H24" si="1">ROUND(G6*250,2-LEN(INT(G6*250)))</f>
        <v>1200</v>
      </c>
      <c r="I6" s="246" t="s">
        <v>1139</v>
      </c>
      <c r="J6" s="246" t="s">
        <v>1140</v>
      </c>
      <c r="K6" s="246" t="s">
        <v>1141</v>
      </c>
      <c r="L6" s="246" t="s">
        <v>1179</v>
      </c>
      <c r="M6" s="259">
        <v>28</v>
      </c>
      <c r="N6" s="260">
        <f t="shared" ref="N6:N24" si="2">ROUND(M6*25,2-LEN(INT(M6*25)))</f>
        <v>700</v>
      </c>
      <c r="O6" s="289">
        <v>0.75</v>
      </c>
      <c r="P6" s="246" t="s">
        <v>1180</v>
      </c>
      <c r="Q6" s="259">
        <v>1314</v>
      </c>
      <c r="R6" s="259">
        <v>20.3</v>
      </c>
      <c r="S6" s="259">
        <v>25</v>
      </c>
      <c r="T6" s="260">
        <f t="shared" ref="T6:T24" si="3">ROUND(S6*0.746,2-LEN(INT(S6*0.746)))</f>
        <v>19</v>
      </c>
      <c r="U6" s="264">
        <v>3</v>
      </c>
      <c r="V6" s="310">
        <v>460</v>
      </c>
      <c r="W6" s="259">
        <v>1750</v>
      </c>
      <c r="X6" s="246" t="s">
        <v>927</v>
      </c>
      <c r="Y6" s="548"/>
      <c r="Z6" s="247" t="s">
        <v>850</v>
      </c>
      <c r="AA6" s="360"/>
      <c r="AB6" s="89"/>
      <c r="AC6" s="361"/>
      <c r="AD6" s="89"/>
      <c r="AE6" s="89"/>
      <c r="AF6" s="89"/>
      <c r="AG6" s="89"/>
      <c r="AH6" s="89"/>
      <c r="AI6" s="89"/>
      <c r="AJ6" s="89"/>
      <c r="AK6" s="248"/>
    </row>
    <row r="7" spans="1:37" s="32" customFormat="1" ht="31.5" customHeight="1" x14ac:dyDescent="0.25">
      <c r="A7" s="47" t="s">
        <v>1273</v>
      </c>
      <c r="B7" s="182" t="s">
        <v>1281</v>
      </c>
      <c r="C7" s="182" t="s">
        <v>1275</v>
      </c>
      <c r="D7" s="182" t="s">
        <v>1122</v>
      </c>
      <c r="E7" s="165">
        <v>17500</v>
      </c>
      <c r="F7" s="183">
        <f t="shared" si="0"/>
        <v>8300</v>
      </c>
      <c r="G7" s="165">
        <v>4.3</v>
      </c>
      <c r="H7" s="183">
        <f t="shared" si="1"/>
        <v>1100</v>
      </c>
      <c r="I7" s="182" t="s">
        <v>1139</v>
      </c>
      <c r="J7" s="182" t="s">
        <v>1140</v>
      </c>
      <c r="K7" s="182" t="s">
        <v>1141</v>
      </c>
      <c r="L7" s="182" t="s">
        <v>1179</v>
      </c>
      <c r="M7" s="165">
        <v>28</v>
      </c>
      <c r="N7" s="183">
        <f t="shared" si="2"/>
        <v>700</v>
      </c>
      <c r="O7" s="61">
        <v>0.75</v>
      </c>
      <c r="P7" s="182" t="s">
        <v>1180</v>
      </c>
      <c r="Q7" s="165">
        <v>1278</v>
      </c>
      <c r="R7" s="165">
        <v>16.600000000000001</v>
      </c>
      <c r="S7" s="165">
        <v>20</v>
      </c>
      <c r="T7" s="183">
        <f t="shared" si="3"/>
        <v>15</v>
      </c>
      <c r="U7" s="185">
        <v>3</v>
      </c>
      <c r="V7" s="51">
        <v>460</v>
      </c>
      <c r="W7" s="165">
        <v>1750</v>
      </c>
      <c r="X7" s="182" t="s">
        <v>927</v>
      </c>
      <c r="Y7" s="541"/>
      <c r="Z7" s="46" t="s">
        <v>850</v>
      </c>
      <c r="AA7" s="362"/>
      <c r="AB7" s="48"/>
      <c r="AC7" s="363"/>
      <c r="AD7" s="48"/>
      <c r="AE7" s="48"/>
      <c r="AF7" s="48"/>
      <c r="AG7" s="48"/>
      <c r="AH7" s="48"/>
      <c r="AI7" s="48"/>
      <c r="AJ7" s="48"/>
      <c r="AK7" s="114"/>
    </row>
    <row r="8" spans="1:37" s="32" customFormat="1" ht="31.5" customHeight="1" x14ac:dyDescent="0.25">
      <c r="A8" s="47" t="s">
        <v>1274</v>
      </c>
      <c r="B8" s="182" t="s">
        <v>1282</v>
      </c>
      <c r="C8" s="182" t="s">
        <v>1276</v>
      </c>
      <c r="D8" s="182" t="s">
        <v>1212</v>
      </c>
      <c r="E8" s="165">
        <v>16000</v>
      </c>
      <c r="F8" s="183">
        <f t="shared" si="0"/>
        <v>7600</v>
      </c>
      <c r="G8" s="165">
        <v>3.8</v>
      </c>
      <c r="H8" s="183">
        <f t="shared" si="1"/>
        <v>950</v>
      </c>
      <c r="I8" s="182" t="s">
        <v>1139</v>
      </c>
      <c r="J8" s="182" t="s">
        <v>1140</v>
      </c>
      <c r="K8" s="182" t="s">
        <v>1143</v>
      </c>
      <c r="L8" s="182" t="s">
        <v>1179</v>
      </c>
      <c r="M8" s="165">
        <v>25</v>
      </c>
      <c r="N8" s="183">
        <f t="shared" si="2"/>
        <v>630</v>
      </c>
      <c r="O8" s="61">
        <v>0.71</v>
      </c>
      <c r="P8" s="182" t="s">
        <v>1180</v>
      </c>
      <c r="Q8" s="165">
        <v>1454</v>
      </c>
      <c r="R8" s="165">
        <v>16</v>
      </c>
      <c r="S8" s="165">
        <v>20</v>
      </c>
      <c r="T8" s="183">
        <f t="shared" si="3"/>
        <v>15</v>
      </c>
      <c r="U8" s="185">
        <v>3</v>
      </c>
      <c r="V8" s="51">
        <v>460</v>
      </c>
      <c r="W8" s="165">
        <v>1750</v>
      </c>
      <c r="X8" s="182" t="s">
        <v>927</v>
      </c>
      <c r="Y8" s="541"/>
      <c r="Z8" s="46" t="s">
        <v>850</v>
      </c>
      <c r="AA8" s="362"/>
      <c r="AB8" s="48"/>
      <c r="AC8" s="363"/>
      <c r="AD8" s="48"/>
      <c r="AE8" s="48"/>
      <c r="AF8" s="48"/>
      <c r="AG8" s="48"/>
      <c r="AH8" s="48"/>
      <c r="AI8" s="48"/>
      <c r="AJ8" s="48"/>
      <c r="AK8" s="114"/>
    </row>
    <row r="9" spans="1:37" s="32" customFormat="1" ht="31.5" customHeight="1" x14ac:dyDescent="0.25">
      <c r="A9" s="47" t="s">
        <v>1121</v>
      </c>
      <c r="B9" s="182" t="s">
        <v>1280</v>
      </c>
      <c r="C9" s="182" t="s">
        <v>1272</v>
      </c>
      <c r="D9" s="182" t="s">
        <v>1117</v>
      </c>
      <c r="E9" s="165">
        <v>14800</v>
      </c>
      <c r="F9" s="183">
        <f t="shared" si="0"/>
        <v>7000</v>
      </c>
      <c r="G9" s="165">
        <v>1.2</v>
      </c>
      <c r="H9" s="183">
        <f t="shared" si="1"/>
        <v>300</v>
      </c>
      <c r="I9" s="182" t="s">
        <v>1123</v>
      </c>
      <c r="J9" s="182" t="s">
        <v>1110</v>
      </c>
      <c r="K9" s="182" t="s">
        <v>1142</v>
      </c>
      <c r="L9" s="182" t="s">
        <v>1181</v>
      </c>
      <c r="M9" s="165">
        <v>36</v>
      </c>
      <c r="N9" s="183">
        <f t="shared" si="2"/>
        <v>900</v>
      </c>
      <c r="O9" s="61">
        <v>0.52</v>
      </c>
      <c r="P9" s="182" t="s">
        <v>135</v>
      </c>
      <c r="Q9" s="165">
        <v>1169</v>
      </c>
      <c r="R9" s="165">
        <v>6.74</v>
      </c>
      <c r="S9" s="165">
        <v>7.5</v>
      </c>
      <c r="T9" s="183">
        <f t="shared" si="3"/>
        <v>5.6</v>
      </c>
      <c r="U9" s="185">
        <v>3</v>
      </c>
      <c r="V9" s="51">
        <v>460</v>
      </c>
      <c r="W9" s="165">
        <v>1750</v>
      </c>
      <c r="X9" s="182" t="s">
        <v>927</v>
      </c>
      <c r="Y9" s="541"/>
      <c r="Z9" s="46" t="s">
        <v>1138</v>
      </c>
      <c r="AA9" s="362"/>
      <c r="AB9" s="48"/>
      <c r="AC9" s="363"/>
      <c r="AD9" s="48"/>
      <c r="AE9" s="48"/>
      <c r="AF9" s="48"/>
      <c r="AG9" s="48"/>
      <c r="AH9" s="48"/>
      <c r="AI9" s="48"/>
      <c r="AJ9" s="48"/>
      <c r="AK9" s="114"/>
    </row>
    <row r="10" spans="1:37" s="32" customFormat="1" ht="31.5" customHeight="1" x14ac:dyDescent="0.25">
      <c r="A10" s="47" t="s">
        <v>1277</v>
      </c>
      <c r="B10" s="182" t="s">
        <v>1281</v>
      </c>
      <c r="C10" s="182" t="s">
        <v>1275</v>
      </c>
      <c r="D10" s="182" t="s">
        <v>1122</v>
      </c>
      <c r="E10" s="165">
        <v>11100</v>
      </c>
      <c r="F10" s="183">
        <f t="shared" si="0"/>
        <v>5200</v>
      </c>
      <c r="G10" s="165">
        <v>1.1000000000000001</v>
      </c>
      <c r="H10" s="183">
        <f t="shared" si="1"/>
        <v>280</v>
      </c>
      <c r="I10" s="182" t="s">
        <v>1123</v>
      </c>
      <c r="J10" s="182" t="s">
        <v>1110</v>
      </c>
      <c r="K10" s="182" t="s">
        <v>1142</v>
      </c>
      <c r="L10" s="182" t="s">
        <v>1181</v>
      </c>
      <c r="M10" s="165">
        <v>30</v>
      </c>
      <c r="N10" s="183">
        <f t="shared" si="2"/>
        <v>750</v>
      </c>
      <c r="O10" s="61">
        <v>0.69</v>
      </c>
      <c r="P10" s="182" t="s">
        <v>135</v>
      </c>
      <c r="Q10" s="165">
        <v>1243</v>
      </c>
      <c r="R10" s="165">
        <v>3.68</v>
      </c>
      <c r="S10" s="165">
        <v>5</v>
      </c>
      <c r="T10" s="183">
        <f t="shared" si="3"/>
        <v>3.7</v>
      </c>
      <c r="U10" s="185">
        <v>3</v>
      </c>
      <c r="V10" s="51">
        <v>460</v>
      </c>
      <c r="W10" s="165">
        <v>1750</v>
      </c>
      <c r="X10" s="182" t="s">
        <v>927</v>
      </c>
      <c r="Y10" s="541"/>
      <c r="Z10" s="46" t="s">
        <v>1138</v>
      </c>
      <c r="AA10" s="362"/>
      <c r="AB10" s="48"/>
      <c r="AC10" s="48"/>
      <c r="AD10" s="48"/>
      <c r="AE10" s="48"/>
      <c r="AF10" s="48"/>
      <c r="AG10" s="48"/>
      <c r="AH10" s="48"/>
      <c r="AI10" s="48"/>
      <c r="AJ10" s="48"/>
      <c r="AK10" s="49"/>
    </row>
    <row r="11" spans="1:37" s="32" customFormat="1" ht="31.5" customHeight="1" x14ac:dyDescent="0.25">
      <c r="A11" s="47" t="s">
        <v>1278</v>
      </c>
      <c r="B11" s="182" t="s">
        <v>1282</v>
      </c>
      <c r="C11" s="182" t="s">
        <v>1276</v>
      </c>
      <c r="D11" s="182" t="s">
        <v>1212</v>
      </c>
      <c r="E11" s="165">
        <v>9600</v>
      </c>
      <c r="F11" s="183">
        <f t="shared" si="0"/>
        <v>4500</v>
      </c>
      <c r="G11" s="165">
        <v>1.2</v>
      </c>
      <c r="H11" s="183">
        <f t="shared" si="1"/>
        <v>300</v>
      </c>
      <c r="I11" s="182" t="s">
        <v>1123</v>
      </c>
      <c r="J11" s="182" t="s">
        <v>1110</v>
      </c>
      <c r="K11" s="182" t="s">
        <v>1142</v>
      </c>
      <c r="L11" s="182" t="s">
        <v>1181</v>
      </c>
      <c r="M11" s="165">
        <v>30</v>
      </c>
      <c r="N11" s="183">
        <f t="shared" si="2"/>
        <v>750</v>
      </c>
      <c r="O11" s="61">
        <v>0.61</v>
      </c>
      <c r="P11" s="182" t="s">
        <v>135</v>
      </c>
      <c r="Q11" s="165">
        <v>1300</v>
      </c>
      <c r="R11" s="165">
        <v>3.63</v>
      </c>
      <c r="S11" s="165">
        <v>5</v>
      </c>
      <c r="T11" s="183">
        <f t="shared" si="3"/>
        <v>3.7</v>
      </c>
      <c r="U11" s="185">
        <v>3</v>
      </c>
      <c r="V11" s="51">
        <v>460</v>
      </c>
      <c r="W11" s="165">
        <v>1750</v>
      </c>
      <c r="X11" s="182" t="s">
        <v>927</v>
      </c>
      <c r="Y11" s="541"/>
      <c r="Z11" s="46" t="s">
        <v>1138</v>
      </c>
      <c r="AA11" s="362"/>
      <c r="AB11" s="48"/>
      <c r="AC11" s="48"/>
      <c r="AD11" s="48"/>
      <c r="AE11" s="48"/>
      <c r="AF11" s="48"/>
      <c r="AG11" s="48"/>
      <c r="AH11" s="48"/>
      <c r="AI11" s="48"/>
      <c r="AJ11" s="48"/>
      <c r="AK11" s="49"/>
    </row>
    <row r="12" spans="1:37" s="32" customFormat="1" ht="31.5" customHeight="1" x14ac:dyDescent="0.25">
      <c r="A12" s="47" t="s">
        <v>1120</v>
      </c>
      <c r="B12" s="182" t="s">
        <v>854</v>
      </c>
      <c r="C12" s="182" t="s">
        <v>1283</v>
      </c>
      <c r="D12" s="182" t="s">
        <v>1626</v>
      </c>
      <c r="E12" s="165">
        <v>4500</v>
      </c>
      <c r="F12" s="183">
        <f t="shared" si="0"/>
        <v>2100</v>
      </c>
      <c r="G12" s="165">
        <v>1.4</v>
      </c>
      <c r="H12" s="183">
        <f t="shared" si="1"/>
        <v>350</v>
      </c>
      <c r="I12" s="182" t="s">
        <v>1284</v>
      </c>
      <c r="J12" s="182" t="s">
        <v>1755</v>
      </c>
      <c r="K12" s="182" t="s">
        <v>1143</v>
      </c>
      <c r="L12" s="182" t="s">
        <v>1110</v>
      </c>
      <c r="M12" s="165">
        <v>30</v>
      </c>
      <c r="N12" s="183">
        <f t="shared" si="2"/>
        <v>750</v>
      </c>
      <c r="O12" s="61">
        <v>0.54</v>
      </c>
      <c r="P12" s="182" t="s">
        <v>1180</v>
      </c>
      <c r="Q12" s="165">
        <v>1229</v>
      </c>
      <c r="R12" s="165">
        <v>1.8</v>
      </c>
      <c r="S12" s="165">
        <v>2</v>
      </c>
      <c r="T12" s="183">
        <f t="shared" si="3"/>
        <v>1.5</v>
      </c>
      <c r="U12" s="86">
        <v>3</v>
      </c>
      <c r="V12" s="165">
        <v>460</v>
      </c>
      <c r="W12" s="165">
        <v>1750</v>
      </c>
      <c r="X12" s="182" t="s">
        <v>1111</v>
      </c>
      <c r="Y12" s="541"/>
      <c r="Z12" s="46" t="s">
        <v>1138</v>
      </c>
      <c r="AA12" s="364"/>
      <c r="AB12" s="48"/>
      <c r="AC12" s="48"/>
      <c r="AD12" s="48"/>
      <c r="AE12" s="48"/>
      <c r="AF12" s="48"/>
      <c r="AG12" s="48"/>
      <c r="AH12" s="48"/>
      <c r="AI12" s="48"/>
      <c r="AJ12" s="48"/>
      <c r="AK12" s="49"/>
    </row>
    <row r="13" spans="1:37" s="32" customFormat="1" ht="31.5" customHeight="1" x14ac:dyDescent="0.25">
      <c r="A13" s="47" t="s">
        <v>1271</v>
      </c>
      <c r="B13" s="182" t="s">
        <v>854</v>
      </c>
      <c r="C13" s="182" t="s">
        <v>1275</v>
      </c>
      <c r="D13" s="182" t="s">
        <v>554</v>
      </c>
      <c r="E13" s="165">
        <v>7500</v>
      </c>
      <c r="F13" s="183">
        <f t="shared" si="0"/>
        <v>3500</v>
      </c>
      <c r="G13" s="165">
        <v>2.4</v>
      </c>
      <c r="H13" s="183">
        <f t="shared" si="1"/>
        <v>600</v>
      </c>
      <c r="I13" s="182" t="s">
        <v>1124</v>
      </c>
      <c r="J13" s="182" t="s">
        <v>1755</v>
      </c>
      <c r="K13" s="182" t="s">
        <v>1143</v>
      </c>
      <c r="L13" s="182" t="s">
        <v>1285</v>
      </c>
      <c r="M13" s="165">
        <v>24</v>
      </c>
      <c r="N13" s="183">
        <f t="shared" si="2"/>
        <v>600</v>
      </c>
      <c r="O13" s="61">
        <v>0.71</v>
      </c>
      <c r="P13" s="182" t="s">
        <v>1180</v>
      </c>
      <c r="Q13" s="165">
        <v>1249</v>
      </c>
      <c r="R13" s="165">
        <v>4.2300000000000004</v>
      </c>
      <c r="S13" s="165">
        <v>5</v>
      </c>
      <c r="T13" s="183">
        <f t="shared" si="3"/>
        <v>3.7</v>
      </c>
      <c r="U13" s="86">
        <v>3</v>
      </c>
      <c r="V13" s="165">
        <v>460</v>
      </c>
      <c r="W13" s="165">
        <v>1750</v>
      </c>
      <c r="X13" s="182" t="s">
        <v>1111</v>
      </c>
      <c r="Y13" s="541"/>
      <c r="Z13" s="46" t="s">
        <v>1138</v>
      </c>
      <c r="AA13" s="364"/>
      <c r="AB13" s="48"/>
      <c r="AC13" s="48"/>
      <c r="AD13" s="48"/>
      <c r="AE13" s="48"/>
      <c r="AF13" s="48"/>
      <c r="AG13" s="48"/>
      <c r="AH13" s="48"/>
      <c r="AI13" s="48"/>
      <c r="AJ13" s="48"/>
      <c r="AK13" s="49"/>
    </row>
    <row r="14" spans="1:37" s="32" customFormat="1" ht="31.5" customHeight="1" x14ac:dyDescent="0.25">
      <c r="A14" s="47" t="s">
        <v>1279</v>
      </c>
      <c r="B14" s="182" t="s">
        <v>854</v>
      </c>
      <c r="C14" s="182" t="s">
        <v>1276</v>
      </c>
      <c r="D14" s="182" t="s">
        <v>1626</v>
      </c>
      <c r="E14" s="165">
        <v>1600</v>
      </c>
      <c r="F14" s="183">
        <f t="shared" si="0"/>
        <v>760</v>
      </c>
      <c r="G14" s="165">
        <v>1.3</v>
      </c>
      <c r="H14" s="183">
        <f t="shared" si="1"/>
        <v>330</v>
      </c>
      <c r="I14" s="182" t="s">
        <v>1284</v>
      </c>
      <c r="J14" s="182" t="s">
        <v>1755</v>
      </c>
      <c r="K14" s="182" t="s">
        <v>1143</v>
      </c>
      <c r="L14" s="182" t="s">
        <v>1110</v>
      </c>
      <c r="M14" s="165">
        <v>24</v>
      </c>
      <c r="N14" s="183">
        <f t="shared" si="2"/>
        <v>600</v>
      </c>
      <c r="O14" s="61">
        <v>0.54</v>
      </c>
      <c r="P14" s="182" t="s">
        <v>1180</v>
      </c>
      <c r="Q14" s="165">
        <v>1330</v>
      </c>
      <c r="R14" s="165">
        <v>0.65</v>
      </c>
      <c r="S14" s="165">
        <v>1</v>
      </c>
      <c r="T14" s="183">
        <f t="shared" si="3"/>
        <v>0.7</v>
      </c>
      <c r="U14" s="86">
        <v>3</v>
      </c>
      <c r="V14" s="165">
        <v>460</v>
      </c>
      <c r="W14" s="165">
        <v>1750</v>
      </c>
      <c r="X14" s="182" t="s">
        <v>1111</v>
      </c>
      <c r="Y14" s="541"/>
      <c r="Z14" s="46" t="s">
        <v>1138</v>
      </c>
      <c r="AA14" s="364"/>
      <c r="AB14" s="48"/>
      <c r="AC14" s="48"/>
      <c r="AD14" s="48"/>
      <c r="AE14" s="48"/>
      <c r="AF14" s="48"/>
      <c r="AG14" s="48"/>
      <c r="AH14" s="48"/>
      <c r="AI14" s="48"/>
      <c r="AJ14" s="48"/>
      <c r="AK14" s="49"/>
    </row>
    <row r="15" spans="1:37" s="32" customFormat="1" ht="31.5" customHeight="1" x14ac:dyDescent="0.25">
      <c r="A15" s="47"/>
      <c r="B15" s="182"/>
      <c r="C15" s="182"/>
      <c r="D15" s="182"/>
      <c r="E15" s="182"/>
      <c r="F15" s="183">
        <f t="shared" si="0"/>
        <v>0</v>
      </c>
      <c r="G15" s="165"/>
      <c r="H15" s="183">
        <f t="shared" si="1"/>
        <v>0</v>
      </c>
      <c r="I15" s="182"/>
      <c r="J15" s="182"/>
      <c r="K15" s="182"/>
      <c r="L15" s="182"/>
      <c r="M15" s="182"/>
      <c r="N15" s="183">
        <f t="shared" si="2"/>
        <v>0</v>
      </c>
      <c r="O15" s="61"/>
      <c r="P15" s="182"/>
      <c r="Q15" s="182"/>
      <c r="R15" s="182"/>
      <c r="S15" s="182"/>
      <c r="T15" s="183">
        <f t="shared" si="3"/>
        <v>0</v>
      </c>
      <c r="U15" s="87"/>
      <c r="V15" s="182"/>
      <c r="W15" s="182"/>
      <c r="X15" s="182"/>
      <c r="Y15" s="541"/>
      <c r="Z15" s="46"/>
      <c r="AA15" s="360"/>
      <c r="AB15" s="89"/>
      <c r="AC15" s="361"/>
      <c r="AD15" s="89"/>
      <c r="AE15" s="89"/>
      <c r="AF15" s="89"/>
      <c r="AG15" s="89"/>
      <c r="AH15" s="89"/>
      <c r="AI15" s="89"/>
      <c r="AJ15" s="89"/>
      <c r="AK15" s="248"/>
    </row>
    <row r="16" spans="1:37" s="32" customFormat="1" ht="31.5" customHeight="1" x14ac:dyDescent="0.25">
      <c r="A16" s="47"/>
      <c r="B16" s="182"/>
      <c r="C16" s="182"/>
      <c r="D16" s="182"/>
      <c r="E16" s="182"/>
      <c r="F16" s="183">
        <f t="shared" si="0"/>
        <v>0</v>
      </c>
      <c r="G16" s="165"/>
      <c r="H16" s="183">
        <f t="shared" si="1"/>
        <v>0</v>
      </c>
      <c r="I16" s="182"/>
      <c r="J16" s="182"/>
      <c r="K16" s="182"/>
      <c r="L16" s="182"/>
      <c r="M16" s="182"/>
      <c r="N16" s="183">
        <f t="shared" si="2"/>
        <v>0</v>
      </c>
      <c r="O16" s="61"/>
      <c r="P16" s="182"/>
      <c r="Q16" s="182"/>
      <c r="R16" s="182"/>
      <c r="S16" s="182"/>
      <c r="T16" s="183">
        <f t="shared" si="3"/>
        <v>0</v>
      </c>
      <c r="U16" s="87"/>
      <c r="V16" s="182"/>
      <c r="W16" s="182"/>
      <c r="X16" s="182"/>
      <c r="Y16" s="541"/>
      <c r="Z16" s="46"/>
      <c r="AA16" s="362"/>
      <c r="AB16" s="48"/>
      <c r="AC16" s="363"/>
      <c r="AD16" s="48"/>
      <c r="AE16" s="48"/>
      <c r="AF16" s="48"/>
      <c r="AG16" s="48"/>
      <c r="AH16" s="48"/>
      <c r="AI16" s="48"/>
      <c r="AJ16" s="48"/>
      <c r="AK16" s="114"/>
    </row>
    <row r="17" spans="1:37" s="32" customFormat="1" ht="31.5" customHeight="1" x14ac:dyDescent="0.25">
      <c r="A17" s="47"/>
      <c r="B17" s="182"/>
      <c r="C17" s="182"/>
      <c r="D17" s="182"/>
      <c r="E17" s="182"/>
      <c r="F17" s="183">
        <f t="shared" si="0"/>
        <v>0</v>
      </c>
      <c r="G17" s="165"/>
      <c r="H17" s="183">
        <f t="shared" si="1"/>
        <v>0</v>
      </c>
      <c r="I17" s="182"/>
      <c r="J17" s="182"/>
      <c r="K17" s="182"/>
      <c r="L17" s="182"/>
      <c r="M17" s="182"/>
      <c r="N17" s="183">
        <f t="shared" si="2"/>
        <v>0</v>
      </c>
      <c r="O17" s="61"/>
      <c r="P17" s="182"/>
      <c r="Q17" s="182"/>
      <c r="R17" s="182"/>
      <c r="S17" s="182"/>
      <c r="T17" s="183">
        <f t="shared" si="3"/>
        <v>0</v>
      </c>
      <c r="U17" s="87"/>
      <c r="V17" s="182"/>
      <c r="W17" s="182"/>
      <c r="X17" s="182"/>
      <c r="Y17" s="541"/>
      <c r="Z17" s="46"/>
      <c r="AA17" s="362"/>
      <c r="AB17" s="48"/>
      <c r="AC17" s="363"/>
      <c r="AD17" s="48"/>
      <c r="AE17" s="48"/>
      <c r="AF17" s="48"/>
      <c r="AG17" s="48"/>
      <c r="AH17" s="48"/>
      <c r="AI17" s="48"/>
      <c r="AJ17" s="48"/>
      <c r="AK17" s="114"/>
    </row>
    <row r="18" spans="1:37" s="32" customFormat="1" ht="31.5" customHeight="1" x14ac:dyDescent="0.25">
      <c r="A18" s="47"/>
      <c r="B18" s="182"/>
      <c r="C18" s="182"/>
      <c r="D18" s="182"/>
      <c r="E18" s="182"/>
      <c r="F18" s="183">
        <f t="shared" si="0"/>
        <v>0</v>
      </c>
      <c r="G18" s="165"/>
      <c r="H18" s="183">
        <f t="shared" si="1"/>
        <v>0</v>
      </c>
      <c r="I18" s="182"/>
      <c r="J18" s="182"/>
      <c r="K18" s="182"/>
      <c r="L18" s="182"/>
      <c r="M18" s="182"/>
      <c r="N18" s="183">
        <f t="shared" si="2"/>
        <v>0</v>
      </c>
      <c r="O18" s="61"/>
      <c r="P18" s="182"/>
      <c r="Q18" s="182"/>
      <c r="R18" s="182"/>
      <c r="S18" s="182"/>
      <c r="T18" s="183">
        <f t="shared" si="3"/>
        <v>0</v>
      </c>
      <c r="U18" s="87"/>
      <c r="V18" s="182"/>
      <c r="W18" s="182"/>
      <c r="X18" s="182"/>
      <c r="Y18" s="541"/>
      <c r="Z18" s="46"/>
      <c r="AA18" s="362"/>
      <c r="AB18" s="48"/>
      <c r="AC18" s="363"/>
      <c r="AD18" s="48"/>
      <c r="AE18" s="48"/>
      <c r="AF18" s="48"/>
      <c r="AG18" s="48"/>
      <c r="AH18" s="48"/>
      <c r="AI18" s="48"/>
      <c r="AJ18" s="48"/>
      <c r="AK18" s="114"/>
    </row>
    <row r="19" spans="1:37" s="32" customFormat="1" ht="31.5" customHeight="1" x14ac:dyDescent="0.25">
      <c r="A19" s="47"/>
      <c r="B19" s="182"/>
      <c r="C19" s="182"/>
      <c r="D19" s="182"/>
      <c r="E19" s="182"/>
      <c r="F19" s="183">
        <f t="shared" si="0"/>
        <v>0</v>
      </c>
      <c r="G19" s="165"/>
      <c r="H19" s="183">
        <f t="shared" si="1"/>
        <v>0</v>
      </c>
      <c r="I19" s="182"/>
      <c r="J19" s="182"/>
      <c r="K19" s="182"/>
      <c r="L19" s="182"/>
      <c r="M19" s="182"/>
      <c r="N19" s="183">
        <f t="shared" si="2"/>
        <v>0</v>
      </c>
      <c r="O19" s="61"/>
      <c r="P19" s="182"/>
      <c r="Q19" s="182"/>
      <c r="R19" s="182"/>
      <c r="S19" s="182"/>
      <c r="T19" s="183">
        <f t="shared" si="3"/>
        <v>0</v>
      </c>
      <c r="U19" s="87"/>
      <c r="V19" s="182"/>
      <c r="W19" s="182"/>
      <c r="X19" s="182"/>
      <c r="Y19" s="541"/>
      <c r="Z19" s="46"/>
      <c r="AA19" s="362"/>
      <c r="AB19" s="48"/>
      <c r="AC19" s="363"/>
      <c r="AD19" s="48"/>
      <c r="AE19" s="48"/>
      <c r="AF19" s="48"/>
      <c r="AG19" s="48"/>
      <c r="AH19" s="48"/>
      <c r="AI19" s="48"/>
      <c r="AJ19" s="48"/>
      <c r="AK19" s="114"/>
    </row>
    <row r="20" spans="1:37" s="32" customFormat="1" ht="31.5" customHeight="1" x14ac:dyDescent="0.25">
      <c r="A20" s="47"/>
      <c r="B20" s="182"/>
      <c r="C20" s="182"/>
      <c r="D20" s="182"/>
      <c r="E20" s="182"/>
      <c r="F20" s="183">
        <f t="shared" si="0"/>
        <v>0</v>
      </c>
      <c r="G20" s="165"/>
      <c r="H20" s="183">
        <f t="shared" si="1"/>
        <v>0</v>
      </c>
      <c r="I20" s="182"/>
      <c r="J20" s="182"/>
      <c r="K20" s="182"/>
      <c r="L20" s="182"/>
      <c r="M20" s="182"/>
      <c r="N20" s="183">
        <f t="shared" si="2"/>
        <v>0</v>
      </c>
      <c r="O20" s="61"/>
      <c r="P20" s="182"/>
      <c r="Q20" s="182"/>
      <c r="R20" s="182"/>
      <c r="S20" s="182"/>
      <c r="T20" s="183">
        <f t="shared" si="3"/>
        <v>0</v>
      </c>
      <c r="U20" s="87"/>
      <c r="V20" s="182"/>
      <c r="W20" s="182"/>
      <c r="X20" s="182"/>
      <c r="Y20" s="541"/>
      <c r="Z20" s="46"/>
      <c r="AA20" s="362"/>
      <c r="AB20" s="48"/>
      <c r="AC20" s="363"/>
      <c r="AD20" s="48"/>
      <c r="AE20" s="48"/>
      <c r="AF20" s="48"/>
      <c r="AG20" s="48"/>
      <c r="AH20" s="48"/>
      <c r="AI20" s="48"/>
      <c r="AJ20" s="48"/>
      <c r="AK20" s="114"/>
    </row>
    <row r="21" spans="1:37" s="32" customFormat="1" ht="31.5" customHeight="1" x14ac:dyDescent="0.25">
      <c r="A21" s="47"/>
      <c r="B21" s="182"/>
      <c r="C21" s="182"/>
      <c r="D21" s="182"/>
      <c r="E21" s="182"/>
      <c r="F21" s="183">
        <f t="shared" si="0"/>
        <v>0</v>
      </c>
      <c r="G21" s="165"/>
      <c r="H21" s="183">
        <f t="shared" si="1"/>
        <v>0</v>
      </c>
      <c r="I21" s="182"/>
      <c r="J21" s="182"/>
      <c r="K21" s="182"/>
      <c r="L21" s="182"/>
      <c r="M21" s="182"/>
      <c r="N21" s="183">
        <f t="shared" si="2"/>
        <v>0</v>
      </c>
      <c r="O21" s="61"/>
      <c r="P21" s="182"/>
      <c r="Q21" s="182"/>
      <c r="R21" s="182"/>
      <c r="S21" s="182"/>
      <c r="T21" s="183">
        <f t="shared" si="3"/>
        <v>0</v>
      </c>
      <c r="U21" s="87"/>
      <c r="V21" s="182"/>
      <c r="W21" s="182"/>
      <c r="X21" s="182"/>
      <c r="Y21" s="541"/>
      <c r="Z21" s="46"/>
      <c r="AA21" s="362"/>
      <c r="AB21" s="48"/>
      <c r="AC21" s="48"/>
      <c r="AD21" s="48"/>
      <c r="AE21" s="48"/>
      <c r="AF21" s="48"/>
      <c r="AG21" s="48"/>
      <c r="AH21" s="48"/>
      <c r="AI21" s="48"/>
      <c r="AJ21" s="48"/>
      <c r="AK21" s="49"/>
    </row>
    <row r="22" spans="1:37" s="32" customFormat="1" ht="31.5" customHeight="1" x14ac:dyDescent="0.25">
      <c r="A22" s="47"/>
      <c r="B22" s="182"/>
      <c r="C22" s="182"/>
      <c r="D22" s="182"/>
      <c r="E22" s="182"/>
      <c r="F22" s="183">
        <f t="shared" si="0"/>
        <v>0</v>
      </c>
      <c r="G22" s="165"/>
      <c r="H22" s="183">
        <f t="shared" si="1"/>
        <v>0</v>
      </c>
      <c r="I22" s="182"/>
      <c r="J22" s="182"/>
      <c r="K22" s="182"/>
      <c r="L22" s="182"/>
      <c r="M22" s="182"/>
      <c r="N22" s="183">
        <f t="shared" si="2"/>
        <v>0</v>
      </c>
      <c r="O22" s="61"/>
      <c r="P22" s="182"/>
      <c r="Q22" s="182"/>
      <c r="R22" s="182"/>
      <c r="S22" s="182"/>
      <c r="T22" s="183">
        <f t="shared" si="3"/>
        <v>0</v>
      </c>
      <c r="U22" s="87"/>
      <c r="V22" s="182"/>
      <c r="W22" s="182"/>
      <c r="X22" s="182"/>
      <c r="Y22" s="541"/>
      <c r="Z22" s="46"/>
      <c r="AA22" s="362"/>
      <c r="AB22" s="48"/>
      <c r="AC22" s="48"/>
      <c r="AD22" s="48"/>
      <c r="AE22" s="48"/>
      <c r="AF22" s="48"/>
      <c r="AG22" s="48"/>
      <c r="AH22" s="48"/>
      <c r="AI22" s="48"/>
      <c r="AJ22" s="48"/>
      <c r="AK22" s="49"/>
    </row>
    <row r="23" spans="1:37" s="32" customFormat="1" ht="31.5" customHeight="1" x14ac:dyDescent="0.25">
      <c r="A23" s="47"/>
      <c r="B23" s="182"/>
      <c r="C23" s="182"/>
      <c r="D23" s="182"/>
      <c r="E23" s="182"/>
      <c r="F23" s="183">
        <f t="shared" si="0"/>
        <v>0</v>
      </c>
      <c r="G23" s="165"/>
      <c r="H23" s="183">
        <f t="shared" si="1"/>
        <v>0</v>
      </c>
      <c r="I23" s="182"/>
      <c r="J23" s="182"/>
      <c r="K23" s="182"/>
      <c r="L23" s="182"/>
      <c r="M23" s="182"/>
      <c r="N23" s="183">
        <f t="shared" si="2"/>
        <v>0</v>
      </c>
      <c r="O23" s="61"/>
      <c r="P23" s="182"/>
      <c r="Q23" s="182"/>
      <c r="R23" s="182"/>
      <c r="S23" s="182"/>
      <c r="T23" s="183">
        <f t="shared" si="3"/>
        <v>0</v>
      </c>
      <c r="U23" s="87"/>
      <c r="V23" s="182"/>
      <c r="W23" s="182"/>
      <c r="X23" s="182"/>
      <c r="Y23" s="541"/>
      <c r="Z23" s="46"/>
      <c r="AA23" s="364"/>
      <c r="AB23" s="48"/>
      <c r="AC23" s="48"/>
      <c r="AD23" s="48"/>
      <c r="AE23" s="48"/>
      <c r="AF23" s="48"/>
      <c r="AG23" s="48"/>
      <c r="AH23" s="48"/>
      <c r="AI23" s="48"/>
      <c r="AJ23" s="48"/>
      <c r="AK23" s="49"/>
    </row>
    <row r="24" spans="1:37" s="32" customFormat="1" ht="31.5" customHeight="1" thickBot="1" x14ac:dyDescent="0.3">
      <c r="A24" s="29"/>
      <c r="B24" s="30"/>
      <c r="C24" s="30"/>
      <c r="D24" s="30"/>
      <c r="E24" s="30"/>
      <c r="F24" s="34">
        <f t="shared" si="0"/>
        <v>0</v>
      </c>
      <c r="G24" s="41"/>
      <c r="H24" s="34">
        <f t="shared" si="1"/>
        <v>0</v>
      </c>
      <c r="I24" s="30"/>
      <c r="J24" s="30"/>
      <c r="K24" s="30"/>
      <c r="L24" s="30"/>
      <c r="M24" s="30"/>
      <c r="N24" s="34">
        <f t="shared" si="2"/>
        <v>0</v>
      </c>
      <c r="O24" s="62"/>
      <c r="P24" s="30"/>
      <c r="Q24" s="30"/>
      <c r="R24" s="30"/>
      <c r="S24" s="30"/>
      <c r="T24" s="34">
        <f t="shared" si="3"/>
        <v>0</v>
      </c>
      <c r="U24" s="42"/>
      <c r="V24" s="30"/>
      <c r="W24" s="30"/>
      <c r="X24" s="30"/>
      <c r="Y24" s="543"/>
      <c r="Z24" s="31"/>
      <c r="AA24" s="368"/>
      <c r="AB24" s="44"/>
      <c r="AC24" s="44"/>
      <c r="AD24" s="44"/>
      <c r="AE24" s="44"/>
      <c r="AF24" s="44"/>
      <c r="AG24" s="44"/>
      <c r="AH24" s="44"/>
      <c r="AI24" s="44"/>
      <c r="AJ24" s="44"/>
      <c r="AK24" s="45"/>
    </row>
    <row r="25" spans="1:37" s="35" customFormat="1" ht="24.75" customHeight="1" x14ac:dyDescent="0.3">
      <c r="A25" s="654"/>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655"/>
      <c r="AA25" s="15"/>
      <c r="AB25" s="15"/>
      <c r="AC25" s="15"/>
      <c r="AD25" s="15"/>
      <c r="AE25" s="15"/>
      <c r="AF25" s="15"/>
      <c r="AG25" s="15"/>
      <c r="AH25" s="15"/>
      <c r="AI25" s="15"/>
      <c r="AJ25" s="15"/>
      <c r="AK25" s="15"/>
    </row>
    <row r="26" spans="1:37" s="15" customFormat="1" ht="24.75" customHeight="1" x14ac:dyDescent="0.25">
      <c r="A26" s="648" t="s">
        <v>828</v>
      </c>
      <c r="B26" s="95"/>
      <c r="C26" s="95"/>
      <c r="D26" s="95"/>
      <c r="E26" s="95"/>
      <c r="F26" s="95"/>
      <c r="G26" s="95"/>
      <c r="H26" s="95"/>
      <c r="I26" s="95"/>
      <c r="J26" s="95"/>
      <c r="K26" s="95"/>
      <c r="L26" s="95"/>
      <c r="M26" s="95"/>
      <c r="N26" s="95"/>
      <c r="O26" s="95"/>
      <c r="P26" s="95"/>
      <c r="Q26" s="95"/>
      <c r="R26" s="95"/>
      <c r="S26" s="95"/>
      <c r="T26" s="95"/>
      <c r="U26" s="95"/>
      <c r="V26" s="95"/>
      <c r="W26" s="95"/>
      <c r="X26" s="95"/>
      <c r="Y26" s="95"/>
      <c r="Z26" s="656"/>
      <c r="AA26" s="2"/>
      <c r="AB26" s="2"/>
      <c r="AC26" s="2"/>
      <c r="AD26" s="2"/>
      <c r="AE26" s="2"/>
      <c r="AF26" s="2"/>
      <c r="AG26" s="2"/>
      <c r="AH26" s="2"/>
      <c r="AI26" s="2"/>
      <c r="AJ26" s="2"/>
      <c r="AK26" s="2"/>
    </row>
    <row r="27" spans="1:37" ht="24.75" customHeight="1" thickBot="1" x14ac:dyDescent="0.35">
      <c r="A27" s="837" t="s">
        <v>552</v>
      </c>
      <c r="B27" s="838"/>
      <c r="C27" s="838"/>
      <c r="D27" s="838"/>
      <c r="E27" s="838"/>
      <c r="F27" s="838"/>
      <c r="G27" s="838"/>
      <c r="H27" s="838"/>
      <c r="I27" s="838"/>
      <c r="J27" s="838"/>
      <c r="K27" s="838"/>
      <c r="L27" s="838"/>
      <c r="M27" s="838"/>
      <c r="N27" s="838"/>
      <c r="O27" s="838"/>
      <c r="P27" s="838"/>
      <c r="Q27" s="177"/>
      <c r="R27" s="177"/>
      <c r="S27" s="177"/>
      <c r="T27" s="177"/>
      <c r="U27" s="177"/>
      <c r="V27" s="177"/>
      <c r="W27" s="177"/>
      <c r="X27" s="177"/>
      <c r="Y27" s="177"/>
      <c r="Z27" s="657"/>
      <c r="AA27" s="35"/>
      <c r="AB27" s="35"/>
      <c r="AC27" s="35"/>
      <c r="AD27" s="35"/>
      <c r="AE27" s="35"/>
      <c r="AF27" s="35"/>
      <c r="AG27" s="35"/>
      <c r="AH27" s="35"/>
      <c r="AI27" s="35"/>
      <c r="AJ27" s="35"/>
      <c r="AK27" s="35"/>
    </row>
    <row r="28" spans="1:37" s="35" customFormat="1" ht="24.75" customHeight="1" x14ac:dyDescent="0.3">
      <c r="AA28" s="15"/>
      <c r="AB28" s="15"/>
      <c r="AC28" s="15"/>
      <c r="AD28" s="15"/>
      <c r="AE28" s="15"/>
      <c r="AF28" s="15"/>
      <c r="AG28" s="15"/>
      <c r="AH28" s="15"/>
      <c r="AI28" s="15"/>
      <c r="AJ28" s="15"/>
      <c r="AK28" s="15"/>
    </row>
    <row r="29" spans="1:37" s="15" customFormat="1" ht="24.75" customHeight="1" x14ac:dyDescent="0.25">
      <c r="A29" s="382" t="s">
        <v>922</v>
      </c>
      <c r="B29" s="382"/>
      <c r="C29" s="382"/>
      <c r="D29" s="382"/>
      <c r="E29" s="382"/>
      <c r="F29" s="382"/>
      <c r="AA29" s="2"/>
      <c r="AB29" s="2"/>
      <c r="AC29" s="2"/>
      <c r="AD29" s="2"/>
      <c r="AE29" s="2"/>
      <c r="AF29" s="2"/>
      <c r="AG29" s="2"/>
      <c r="AH29" s="2"/>
      <c r="AI29" s="2"/>
      <c r="AJ29" s="2"/>
      <c r="AK29" s="2"/>
    </row>
    <row r="30" spans="1:37" ht="24.75" customHeight="1" x14ac:dyDescent="0.25">
      <c r="A30" s="388" t="s">
        <v>553</v>
      </c>
      <c r="B30" s="547"/>
      <c r="C30" s="547"/>
      <c r="D30" s="384"/>
      <c r="E30" s="384"/>
      <c r="F30" s="384"/>
    </row>
    <row r="31" spans="1:37" ht="24.75" customHeight="1" x14ac:dyDescent="0.25">
      <c r="A31" s="835" t="s">
        <v>774</v>
      </c>
      <c r="B31" s="835"/>
      <c r="C31" s="835"/>
      <c r="D31" s="835"/>
      <c r="E31" s="835"/>
      <c r="F31" s="835"/>
    </row>
  </sheetData>
  <mergeCells count="37">
    <mergeCell ref="P4:P5"/>
    <mergeCell ref="M4:N4"/>
    <mergeCell ref="O4:O5"/>
    <mergeCell ref="I3:Q3"/>
    <mergeCell ref="I4:I5"/>
    <mergeCell ref="A31:F31"/>
    <mergeCell ref="A27:P27"/>
    <mergeCell ref="AA2:AA5"/>
    <mergeCell ref="AB2:AB5"/>
    <mergeCell ref="AC2:AC5"/>
    <mergeCell ref="L4:L5"/>
    <mergeCell ref="A2:Z2"/>
    <mergeCell ref="R4:T4"/>
    <mergeCell ref="A3:A5"/>
    <mergeCell ref="J4:J5"/>
    <mergeCell ref="B3:B5"/>
    <mergeCell ref="C3:C5"/>
    <mergeCell ref="D3:D5"/>
    <mergeCell ref="E3:F4"/>
    <mergeCell ref="Y3:Y5"/>
    <mergeCell ref="G3:H4"/>
    <mergeCell ref="AI2:AI5"/>
    <mergeCell ref="AJ2:AJ5"/>
    <mergeCell ref="AK2:AK5"/>
    <mergeCell ref="K4:K5"/>
    <mergeCell ref="R3:X3"/>
    <mergeCell ref="Z3:Z5"/>
    <mergeCell ref="X4:X5"/>
    <mergeCell ref="W4:W5"/>
    <mergeCell ref="V4:V5"/>
    <mergeCell ref="U4:U5"/>
    <mergeCell ref="AH2:AH5"/>
    <mergeCell ref="AD2:AD5"/>
    <mergeCell ref="AE2:AE5"/>
    <mergeCell ref="AF2:AF5"/>
    <mergeCell ref="AG2:AG5"/>
    <mergeCell ref="Q4:Q5"/>
  </mergeCells>
  <phoneticPr fontId="0" type="noConversion"/>
  <printOptions horizontalCentered="1"/>
  <pageMargins left="0" right="0" top="0.75" bottom="0.75" header="0.3" footer="0.3"/>
  <pageSetup paperSize="3" scale="75" fitToWidth="2" orientation="landscape" r:id="rId1"/>
  <headerFooter alignWithMargins="0">
    <oddHeader>&amp;C&amp;16
&amp;A</oddHeader>
    <oddFooter>&amp;C&amp;14ISSUED
JUNE 2009&amp;R&amp;12&amp;F &amp;A
Page 34</oddFooter>
  </headerFooter>
  <colBreaks count="1" manualBreakCount="1">
    <brk id="26"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D25"/>
  <sheetViews>
    <sheetView showGridLines="0" zoomScale="60" zoomScaleNormal="60" zoomScalePageLayoutView="60" workbookViewId="0"/>
  </sheetViews>
  <sheetFormatPr defaultColWidth="9.109375" defaultRowHeight="13.2" x14ac:dyDescent="0.25"/>
  <cols>
    <col min="1" max="4" width="8" style="2" customWidth="1"/>
    <col min="5" max="5" width="8.44140625" style="2" customWidth="1"/>
    <col min="6" max="25" width="8" style="2" customWidth="1"/>
    <col min="26" max="26" width="19.88671875" style="2" customWidth="1"/>
    <col min="27" max="27" width="15" style="2" customWidth="1"/>
    <col min="28" max="28" width="9.109375" style="2"/>
    <col min="29" max="29" width="9.109375" style="71"/>
    <col min="30" max="30" width="9.109375" style="75"/>
    <col min="31" max="16384" width="9.109375" style="2"/>
  </cols>
  <sheetData>
    <row r="1" spans="1:30" ht="39" customHeight="1" thickBot="1" x14ac:dyDescent="0.3"/>
    <row r="2" spans="1:30" s="27" customFormat="1" ht="25.5" customHeight="1" x14ac:dyDescent="0.25">
      <c r="A2" s="823" t="s">
        <v>1226</v>
      </c>
      <c r="B2" s="824"/>
      <c r="C2" s="824"/>
      <c r="D2" s="824"/>
      <c r="E2" s="824"/>
      <c r="F2" s="824"/>
      <c r="G2" s="824"/>
      <c r="H2" s="824"/>
      <c r="I2" s="824"/>
      <c r="J2" s="824"/>
      <c r="K2" s="824"/>
      <c r="L2" s="824"/>
      <c r="M2" s="824"/>
      <c r="N2" s="824"/>
      <c r="O2" s="824"/>
      <c r="P2" s="824"/>
      <c r="Q2" s="824"/>
      <c r="R2" s="824"/>
      <c r="S2" s="824"/>
      <c r="T2" s="824"/>
      <c r="U2" s="824"/>
      <c r="V2" s="824"/>
      <c r="W2" s="824"/>
      <c r="X2" s="824"/>
      <c r="Y2" s="824"/>
      <c r="Z2" s="825"/>
      <c r="AA2" s="107"/>
      <c r="AC2" s="72"/>
      <c r="AD2" s="76"/>
    </row>
    <row r="3" spans="1:30" s="4" customFormat="1" ht="34.5" customHeight="1" x14ac:dyDescent="0.3">
      <c r="A3" s="828" t="s">
        <v>977</v>
      </c>
      <c r="B3" s="826" t="s">
        <v>202</v>
      </c>
      <c r="C3" s="826"/>
      <c r="D3" s="826" t="s">
        <v>203</v>
      </c>
      <c r="E3" s="826"/>
      <c r="F3" s="826" t="s">
        <v>1053</v>
      </c>
      <c r="G3" s="826"/>
      <c r="H3" s="826" t="s">
        <v>1348</v>
      </c>
      <c r="I3" s="826"/>
      <c r="J3" s="826" t="s">
        <v>1940</v>
      </c>
      <c r="K3" s="826"/>
      <c r="L3" s="826"/>
      <c r="M3" s="826"/>
      <c r="N3" s="826"/>
      <c r="O3" s="826"/>
      <c r="P3" s="826" t="s">
        <v>1002</v>
      </c>
      <c r="Q3" s="894"/>
      <c r="R3" s="894"/>
      <c r="S3" s="894"/>
      <c r="T3" s="894"/>
      <c r="U3" s="894"/>
      <c r="V3" s="894"/>
      <c r="W3" s="894"/>
      <c r="X3" s="894"/>
      <c r="Y3" s="894"/>
      <c r="Z3" s="832" t="s">
        <v>822</v>
      </c>
      <c r="AA3" s="38"/>
      <c r="AC3" s="73"/>
      <c r="AD3" s="77"/>
    </row>
    <row r="4" spans="1:30" s="4" customFormat="1" ht="34.5" customHeight="1" x14ac:dyDescent="0.25">
      <c r="A4" s="828"/>
      <c r="B4" s="826"/>
      <c r="C4" s="826"/>
      <c r="D4" s="826"/>
      <c r="E4" s="826"/>
      <c r="F4" s="826"/>
      <c r="G4" s="826"/>
      <c r="H4" s="826"/>
      <c r="I4" s="826"/>
      <c r="J4" s="826" t="s">
        <v>917</v>
      </c>
      <c r="K4" s="826"/>
      <c r="L4" s="826"/>
      <c r="M4" s="826"/>
      <c r="N4" s="826"/>
      <c r="O4" s="826"/>
      <c r="P4" s="826" t="s">
        <v>957</v>
      </c>
      <c r="Q4" s="826"/>
      <c r="R4" s="826" t="s">
        <v>1003</v>
      </c>
      <c r="S4" s="826"/>
      <c r="T4" s="826" t="s">
        <v>989</v>
      </c>
      <c r="U4" s="826"/>
      <c r="V4" s="826" t="s">
        <v>981</v>
      </c>
      <c r="W4" s="826"/>
      <c r="X4" s="826" t="s">
        <v>1004</v>
      </c>
      <c r="Y4" s="826"/>
      <c r="Z4" s="832"/>
      <c r="AA4" s="38"/>
      <c r="AC4" s="73"/>
      <c r="AD4" s="77"/>
    </row>
    <row r="5" spans="1:30" s="4" customFormat="1" ht="31.5" customHeight="1" thickBot="1" x14ac:dyDescent="0.3">
      <c r="A5" s="829"/>
      <c r="B5" s="243" t="s">
        <v>955</v>
      </c>
      <c r="C5" s="243" t="s">
        <v>949</v>
      </c>
      <c r="D5" s="243" t="s">
        <v>955</v>
      </c>
      <c r="E5" s="243" t="s">
        <v>949</v>
      </c>
      <c r="F5" s="243" t="s">
        <v>943</v>
      </c>
      <c r="G5" s="243" t="s">
        <v>944</v>
      </c>
      <c r="H5" s="243" t="s">
        <v>1213</v>
      </c>
      <c r="I5" s="243" t="s">
        <v>1175</v>
      </c>
      <c r="J5" s="243">
        <v>2</v>
      </c>
      <c r="K5" s="243">
        <v>3</v>
      </c>
      <c r="L5" s="243">
        <v>4</v>
      </c>
      <c r="M5" s="243">
        <v>5</v>
      </c>
      <c r="N5" s="243">
        <v>6</v>
      </c>
      <c r="O5" s="243">
        <v>7</v>
      </c>
      <c r="P5" s="243" t="s">
        <v>971</v>
      </c>
      <c r="Q5" s="243" t="s">
        <v>953</v>
      </c>
      <c r="R5" s="243" t="s">
        <v>971</v>
      </c>
      <c r="S5" s="243" t="s">
        <v>953</v>
      </c>
      <c r="T5" s="243" t="s">
        <v>947</v>
      </c>
      <c r="U5" s="243" t="s">
        <v>524</v>
      </c>
      <c r="V5" s="243" t="s">
        <v>973</v>
      </c>
      <c r="W5" s="243" t="s">
        <v>980</v>
      </c>
      <c r="X5" s="243" t="s">
        <v>943</v>
      </c>
      <c r="Y5" s="243" t="s">
        <v>944</v>
      </c>
      <c r="Z5" s="833"/>
      <c r="AA5" s="38"/>
      <c r="AC5" s="73"/>
      <c r="AD5" s="77"/>
    </row>
    <row r="6" spans="1:30" s="32" customFormat="1" ht="31.5" customHeight="1" thickTop="1" x14ac:dyDescent="0.25">
      <c r="A6" s="245" t="s">
        <v>893</v>
      </c>
      <c r="B6" s="259">
        <v>60</v>
      </c>
      <c r="C6" s="260">
        <f>ROUND(B6*0.472,2-LEN(INT(B6*0.472)))</f>
        <v>28</v>
      </c>
      <c r="D6" s="259">
        <v>170</v>
      </c>
      <c r="E6" s="260">
        <f>ROUND(D6*0.472,2-LEN(INT(D6*0.472)))</f>
        <v>80</v>
      </c>
      <c r="F6" s="259">
        <v>4</v>
      </c>
      <c r="G6" s="260">
        <f>ROUND(F6*25,2-LEN(INT(F6*25)))</f>
        <v>100</v>
      </c>
      <c r="H6" s="259">
        <v>0.4</v>
      </c>
      <c r="I6" s="260">
        <f>ROUND(H6*250,2-LEN(INT(H6*250)))</f>
        <v>100</v>
      </c>
      <c r="J6" s="259">
        <v>69</v>
      </c>
      <c r="K6" s="259">
        <v>65</v>
      </c>
      <c r="L6" s="259">
        <v>58</v>
      </c>
      <c r="M6" s="259">
        <v>52</v>
      </c>
      <c r="N6" s="259">
        <v>51</v>
      </c>
      <c r="O6" s="259">
        <v>47</v>
      </c>
      <c r="P6" s="259">
        <v>55</v>
      </c>
      <c r="Q6" s="274">
        <f>IF(P6&gt;32,ROUND(((P6-32)/1.8),2-LEN(INT(((P6-32)/1.8)))),ROUND(((P6-32)/1.8),3-LEN(INT(((P6-32)/1.8)))))</f>
        <v>13</v>
      </c>
      <c r="R6" s="259">
        <v>140</v>
      </c>
      <c r="S6" s="274">
        <f>IF(R6&gt;32,ROUND(((R6-32)/1.8),2-LEN(INT(((R6-32)/1.8)))),ROUND(((R6-32)/1.8),3-LEN(INT(((R6-32)/1.8)))))</f>
        <v>60</v>
      </c>
      <c r="T6" s="259">
        <v>0.5</v>
      </c>
      <c r="U6" s="274">
        <f>ROUND(T6*3.8,2-LEN(INT(T6*3.8)))</f>
        <v>1.9</v>
      </c>
      <c r="V6" s="259">
        <v>3</v>
      </c>
      <c r="W6" s="274">
        <f>ROUND(V6*2.989,2-LEN(INT(V6*2.989)))</f>
        <v>9</v>
      </c>
      <c r="X6" s="259">
        <v>0.75</v>
      </c>
      <c r="Y6" s="260">
        <f>ROUND(X6*25,2-LEN(INT(X6*25)))</f>
        <v>19</v>
      </c>
      <c r="Z6" s="247" t="s">
        <v>1138</v>
      </c>
      <c r="AA6" s="92"/>
      <c r="AC6" s="74"/>
      <c r="AD6" s="78"/>
    </row>
    <row r="7" spans="1:30" s="32" customFormat="1" ht="31.5" customHeight="1" x14ac:dyDescent="0.25">
      <c r="A7" s="47" t="s">
        <v>848</v>
      </c>
      <c r="B7" s="165">
        <v>90</v>
      </c>
      <c r="C7" s="183">
        <f t="shared" ref="C7:E14" si="0">ROUND(B7*0.472,2-LEN(INT(B7*0.472)))</f>
        <v>42</v>
      </c>
      <c r="D7" s="165">
        <v>260</v>
      </c>
      <c r="E7" s="183">
        <f t="shared" si="0"/>
        <v>120</v>
      </c>
      <c r="F7" s="165">
        <v>5</v>
      </c>
      <c r="G7" s="183">
        <f t="shared" ref="G7:G14" si="1">ROUND(F7*25,2-LEN(INT(F7*25)))</f>
        <v>130</v>
      </c>
      <c r="H7" s="165">
        <v>0.4</v>
      </c>
      <c r="I7" s="183">
        <f t="shared" ref="I7:I14" si="2">ROUND(H7*250,2-LEN(INT(H7*250)))</f>
        <v>100</v>
      </c>
      <c r="J7" s="165">
        <v>69</v>
      </c>
      <c r="K7" s="165">
        <v>63</v>
      </c>
      <c r="L7" s="165">
        <v>59</v>
      </c>
      <c r="M7" s="165">
        <v>52</v>
      </c>
      <c r="N7" s="165">
        <v>51</v>
      </c>
      <c r="O7" s="165">
        <v>47</v>
      </c>
      <c r="P7" s="165">
        <v>55</v>
      </c>
      <c r="Q7" s="181">
        <f>IF(P7&gt;32,ROUND(((P7-32)/1.8),2-LEN(INT(((P7-32)/1.8)))),ROUND(((P7-32)/1.8),3-LEN(INT(((P7-32)/1.8)))))</f>
        <v>13</v>
      </c>
      <c r="R7" s="165">
        <v>140</v>
      </c>
      <c r="S7" s="181">
        <f>IF(R7&gt;32,ROUND(((R7-32)/1.8),2-LEN(INT(((R7-32)/1.8)))),ROUND(((R7-32)/1.8),3-LEN(INT(((R7-32)/1.8)))))</f>
        <v>60</v>
      </c>
      <c r="T7" s="165">
        <v>0.5</v>
      </c>
      <c r="U7" s="181">
        <f>ROUND(T7*3.8,2-LEN(INT(T7*3.8)))</f>
        <v>1.9</v>
      </c>
      <c r="V7" s="165">
        <v>3</v>
      </c>
      <c r="W7" s="181">
        <f>ROUND(V7*2.989,2-LEN(INT(V7*2.989)))</f>
        <v>9</v>
      </c>
      <c r="X7" s="165">
        <v>0.75</v>
      </c>
      <c r="Y7" s="183">
        <f>ROUND(X7*25,2-LEN(INT(X7*25)))</f>
        <v>19</v>
      </c>
      <c r="Z7" s="46" t="s">
        <v>1138</v>
      </c>
      <c r="AA7" s="92"/>
      <c r="AC7" s="74"/>
      <c r="AD7" s="78"/>
    </row>
    <row r="8" spans="1:30" s="32" customFormat="1" ht="31.5" customHeight="1" x14ac:dyDescent="0.25">
      <c r="A8" s="47" t="s">
        <v>1088</v>
      </c>
      <c r="B8" s="165">
        <v>130</v>
      </c>
      <c r="C8" s="183">
        <f t="shared" si="0"/>
        <v>61</v>
      </c>
      <c r="D8" s="165">
        <v>380</v>
      </c>
      <c r="E8" s="183">
        <f t="shared" si="0"/>
        <v>180</v>
      </c>
      <c r="F8" s="165">
        <v>6</v>
      </c>
      <c r="G8" s="183">
        <f t="shared" si="1"/>
        <v>150</v>
      </c>
      <c r="H8" s="165">
        <v>0.4</v>
      </c>
      <c r="I8" s="183">
        <f t="shared" si="2"/>
        <v>100</v>
      </c>
      <c r="J8" s="165">
        <v>69</v>
      </c>
      <c r="K8" s="165">
        <v>67</v>
      </c>
      <c r="L8" s="165">
        <v>61</v>
      </c>
      <c r="M8" s="165">
        <v>55</v>
      </c>
      <c r="N8" s="165">
        <v>52</v>
      </c>
      <c r="O8" s="165">
        <v>49</v>
      </c>
      <c r="P8" s="165">
        <v>55</v>
      </c>
      <c r="Q8" s="181">
        <f t="shared" ref="Q8:Q14" si="3">IF(P8&gt;32,ROUND(((P8-32)/1.8),2-LEN(INT(((P8-32)/1.8)))),ROUND(((P8-32)/1.8),3-LEN(INT(((P8-32)/1.8)))))</f>
        <v>13</v>
      </c>
      <c r="R8" s="165">
        <v>140</v>
      </c>
      <c r="S8" s="181">
        <f t="shared" ref="S8:S14" si="4">IF(R8&gt;32,ROUND(((R8-32)/1.8),2-LEN(INT(((R8-32)/1.8)))),ROUND(((R8-32)/1.8),3-LEN(INT(((R8-32)/1.8)))))</f>
        <v>60</v>
      </c>
      <c r="T8" s="165">
        <v>0.7</v>
      </c>
      <c r="U8" s="181">
        <f t="shared" ref="U8:U14" si="5">ROUND(T8*3.8,2-LEN(INT(T8*3.8)))</f>
        <v>2.7</v>
      </c>
      <c r="V8" s="165">
        <v>4</v>
      </c>
      <c r="W8" s="181">
        <f t="shared" ref="W8:W14" si="6">ROUND(V8*2.989,2-LEN(INT(V8*2.989)))</f>
        <v>12</v>
      </c>
      <c r="X8" s="165">
        <v>0.75</v>
      </c>
      <c r="Y8" s="183">
        <f t="shared" ref="Y8:Y14" si="7">ROUND(X8*25,2-LEN(INT(X8*25)))</f>
        <v>19</v>
      </c>
      <c r="Z8" s="46" t="s">
        <v>1138</v>
      </c>
      <c r="AA8" s="92"/>
      <c r="AC8" s="74"/>
      <c r="AD8" s="78"/>
    </row>
    <row r="9" spans="1:30" s="32" customFormat="1" ht="31.5" customHeight="1" x14ac:dyDescent="0.25">
      <c r="A9" s="47" t="s">
        <v>1227</v>
      </c>
      <c r="B9" s="165">
        <v>160</v>
      </c>
      <c r="C9" s="183">
        <f t="shared" si="0"/>
        <v>76</v>
      </c>
      <c r="D9" s="165">
        <v>490</v>
      </c>
      <c r="E9" s="183">
        <f t="shared" si="0"/>
        <v>230</v>
      </c>
      <c r="F9" s="165">
        <v>7</v>
      </c>
      <c r="G9" s="183">
        <f t="shared" si="1"/>
        <v>180</v>
      </c>
      <c r="H9" s="165">
        <v>0.4</v>
      </c>
      <c r="I9" s="183">
        <f t="shared" si="2"/>
        <v>100</v>
      </c>
      <c r="J9" s="165">
        <v>70</v>
      </c>
      <c r="K9" s="165">
        <v>68</v>
      </c>
      <c r="L9" s="165">
        <v>63</v>
      </c>
      <c r="M9" s="165">
        <v>57</v>
      </c>
      <c r="N9" s="165">
        <v>53</v>
      </c>
      <c r="O9" s="165">
        <v>49</v>
      </c>
      <c r="P9" s="165">
        <v>55</v>
      </c>
      <c r="Q9" s="181">
        <f t="shared" si="3"/>
        <v>13</v>
      </c>
      <c r="R9" s="165">
        <v>140</v>
      </c>
      <c r="S9" s="181">
        <f t="shared" si="4"/>
        <v>60</v>
      </c>
      <c r="T9" s="165">
        <v>0.7</v>
      </c>
      <c r="U9" s="181">
        <f t="shared" si="5"/>
        <v>2.7</v>
      </c>
      <c r="V9" s="165">
        <v>4</v>
      </c>
      <c r="W9" s="181">
        <f t="shared" si="6"/>
        <v>12</v>
      </c>
      <c r="X9" s="165">
        <v>0.75</v>
      </c>
      <c r="Y9" s="183">
        <f t="shared" si="7"/>
        <v>19</v>
      </c>
      <c r="Z9" s="46" t="s">
        <v>1138</v>
      </c>
      <c r="AA9" s="92"/>
      <c r="AC9" s="74"/>
      <c r="AD9" s="78"/>
    </row>
    <row r="10" spans="1:30" s="32" customFormat="1" ht="31.5" customHeight="1" x14ac:dyDescent="0.25">
      <c r="A10" s="47" t="s">
        <v>1228</v>
      </c>
      <c r="B10" s="165">
        <v>230</v>
      </c>
      <c r="C10" s="183">
        <f t="shared" si="0"/>
        <v>110</v>
      </c>
      <c r="D10" s="165">
        <v>680</v>
      </c>
      <c r="E10" s="183">
        <f t="shared" si="0"/>
        <v>320</v>
      </c>
      <c r="F10" s="165">
        <v>8</v>
      </c>
      <c r="G10" s="183">
        <f t="shared" si="1"/>
        <v>200</v>
      </c>
      <c r="H10" s="165">
        <v>0.4</v>
      </c>
      <c r="I10" s="183">
        <f t="shared" si="2"/>
        <v>100</v>
      </c>
      <c r="J10" s="165">
        <v>71</v>
      </c>
      <c r="K10" s="165">
        <v>68</v>
      </c>
      <c r="L10" s="165">
        <v>59</v>
      </c>
      <c r="M10" s="165">
        <v>53</v>
      </c>
      <c r="N10" s="165">
        <v>51</v>
      </c>
      <c r="O10" s="165">
        <v>47</v>
      </c>
      <c r="P10" s="165">
        <v>55</v>
      </c>
      <c r="Q10" s="181">
        <f t="shared" si="3"/>
        <v>13</v>
      </c>
      <c r="R10" s="165">
        <v>140</v>
      </c>
      <c r="S10" s="181">
        <f t="shared" si="4"/>
        <v>60</v>
      </c>
      <c r="T10" s="165">
        <v>1</v>
      </c>
      <c r="U10" s="181">
        <f t="shared" si="5"/>
        <v>3.8</v>
      </c>
      <c r="V10" s="165">
        <v>3</v>
      </c>
      <c r="W10" s="181">
        <f t="shared" si="6"/>
        <v>9</v>
      </c>
      <c r="X10" s="165">
        <v>0.75</v>
      </c>
      <c r="Y10" s="183">
        <f t="shared" si="7"/>
        <v>19</v>
      </c>
      <c r="Z10" s="46" t="s">
        <v>1138</v>
      </c>
      <c r="AA10" s="92"/>
      <c r="AC10" s="74"/>
      <c r="AD10" s="78"/>
    </row>
    <row r="11" spans="1:30" s="32" customFormat="1" ht="31.5" customHeight="1" x14ac:dyDescent="0.25">
      <c r="A11" s="47" t="s">
        <v>1087</v>
      </c>
      <c r="B11" s="165">
        <v>270</v>
      </c>
      <c r="C11" s="183">
        <f t="shared" si="0"/>
        <v>130</v>
      </c>
      <c r="D11" s="165">
        <v>790</v>
      </c>
      <c r="E11" s="183">
        <f t="shared" si="0"/>
        <v>370</v>
      </c>
      <c r="F11" s="165">
        <v>9</v>
      </c>
      <c r="G11" s="183">
        <f t="shared" si="1"/>
        <v>230</v>
      </c>
      <c r="H11" s="165">
        <v>0.4</v>
      </c>
      <c r="I11" s="183">
        <f t="shared" si="2"/>
        <v>100</v>
      </c>
      <c r="J11" s="165">
        <v>71</v>
      </c>
      <c r="K11" s="165">
        <v>69</v>
      </c>
      <c r="L11" s="165">
        <v>60</v>
      </c>
      <c r="M11" s="165">
        <v>54</v>
      </c>
      <c r="N11" s="165">
        <v>51</v>
      </c>
      <c r="O11" s="165">
        <v>47</v>
      </c>
      <c r="P11" s="165">
        <v>55</v>
      </c>
      <c r="Q11" s="181">
        <f t="shared" si="3"/>
        <v>13</v>
      </c>
      <c r="R11" s="165">
        <v>140</v>
      </c>
      <c r="S11" s="181">
        <f t="shared" si="4"/>
        <v>60</v>
      </c>
      <c r="T11" s="165">
        <v>1.5</v>
      </c>
      <c r="U11" s="181">
        <f t="shared" si="5"/>
        <v>5.7</v>
      </c>
      <c r="V11" s="165">
        <v>4</v>
      </c>
      <c r="W11" s="181">
        <f t="shared" si="6"/>
        <v>12</v>
      </c>
      <c r="X11" s="165">
        <v>0.75</v>
      </c>
      <c r="Y11" s="183">
        <f t="shared" si="7"/>
        <v>19</v>
      </c>
      <c r="Z11" s="46" t="s">
        <v>1138</v>
      </c>
      <c r="AA11" s="92"/>
      <c r="AC11" s="74"/>
      <c r="AD11" s="78"/>
    </row>
    <row r="12" spans="1:30" s="32" customFormat="1" ht="31.5" customHeight="1" x14ac:dyDescent="0.25">
      <c r="A12" s="47" t="s">
        <v>1229</v>
      </c>
      <c r="B12" s="165">
        <v>350</v>
      </c>
      <c r="C12" s="183">
        <f t="shared" si="0"/>
        <v>170</v>
      </c>
      <c r="D12" s="165">
        <v>1050</v>
      </c>
      <c r="E12" s="183">
        <f t="shared" si="0"/>
        <v>500</v>
      </c>
      <c r="F12" s="165">
        <v>10</v>
      </c>
      <c r="G12" s="183">
        <f t="shared" si="1"/>
        <v>250</v>
      </c>
      <c r="H12" s="165">
        <v>0.4</v>
      </c>
      <c r="I12" s="183">
        <f t="shared" si="2"/>
        <v>100</v>
      </c>
      <c r="J12" s="165">
        <v>74</v>
      </c>
      <c r="K12" s="165">
        <v>68</v>
      </c>
      <c r="L12" s="165">
        <v>61</v>
      </c>
      <c r="M12" s="165">
        <v>57</v>
      </c>
      <c r="N12" s="165">
        <v>54</v>
      </c>
      <c r="O12" s="165">
        <v>52</v>
      </c>
      <c r="P12" s="165">
        <v>55</v>
      </c>
      <c r="Q12" s="181">
        <f t="shared" si="3"/>
        <v>13</v>
      </c>
      <c r="R12" s="165">
        <v>140</v>
      </c>
      <c r="S12" s="181">
        <f t="shared" si="4"/>
        <v>60</v>
      </c>
      <c r="T12" s="165">
        <v>1.5</v>
      </c>
      <c r="U12" s="181">
        <f t="shared" si="5"/>
        <v>5.7</v>
      </c>
      <c r="V12" s="165">
        <v>4</v>
      </c>
      <c r="W12" s="181">
        <f t="shared" si="6"/>
        <v>12</v>
      </c>
      <c r="X12" s="165">
        <v>0.75</v>
      </c>
      <c r="Y12" s="183">
        <f t="shared" si="7"/>
        <v>19</v>
      </c>
      <c r="Z12" s="46" t="s">
        <v>1138</v>
      </c>
      <c r="AA12" s="92"/>
      <c r="AC12" s="74"/>
      <c r="AD12" s="78"/>
    </row>
    <row r="13" spans="1:30" s="32" customFormat="1" ht="31.5" customHeight="1" x14ac:dyDescent="0.25">
      <c r="A13" s="47" t="s">
        <v>1230</v>
      </c>
      <c r="B13" s="165">
        <v>500</v>
      </c>
      <c r="C13" s="183">
        <f>ROUND(B13*0.472,2-LEN(INT(B13*0.472)))</f>
        <v>240</v>
      </c>
      <c r="D13" s="165">
        <v>1500</v>
      </c>
      <c r="E13" s="183">
        <f>ROUND(D13*0.472,2-LEN(INT(D13*0.472)))</f>
        <v>710</v>
      </c>
      <c r="F13" s="165">
        <v>12</v>
      </c>
      <c r="G13" s="183">
        <f>ROUND(F13*25,2-LEN(INT(F13*25)))</f>
        <v>300</v>
      </c>
      <c r="H13" s="165">
        <v>0.4</v>
      </c>
      <c r="I13" s="183">
        <f>ROUND(H13*250,2-LEN(INT(H13*250)))</f>
        <v>100</v>
      </c>
      <c r="J13" s="165">
        <v>73</v>
      </c>
      <c r="K13" s="165">
        <v>69</v>
      </c>
      <c r="L13" s="165">
        <v>64</v>
      </c>
      <c r="M13" s="165">
        <v>59</v>
      </c>
      <c r="N13" s="165">
        <v>57</v>
      </c>
      <c r="O13" s="165">
        <v>53</v>
      </c>
      <c r="P13" s="165">
        <v>55</v>
      </c>
      <c r="Q13" s="181">
        <f>IF(P13&gt;32,ROUND(((P13-32)/1.8),2-LEN(INT(((P13-32)/1.8)))),ROUND(((P13-32)/1.8),3-LEN(INT(((P13-32)/1.8)))))</f>
        <v>13</v>
      </c>
      <c r="R13" s="165">
        <v>140</v>
      </c>
      <c r="S13" s="181">
        <f>IF(R13&gt;32,ROUND(((R13-32)/1.8),2-LEN(INT(((R13-32)/1.8)))),ROUND(((R13-32)/1.8),3-LEN(INT(((R13-32)/1.8)))))</f>
        <v>60</v>
      </c>
      <c r="T13" s="165">
        <v>2.5</v>
      </c>
      <c r="U13" s="181">
        <f>ROUND(T13*3.8,2-LEN(INT(T13*3.8)))</f>
        <v>9.5</v>
      </c>
      <c r="V13" s="165">
        <v>3</v>
      </c>
      <c r="W13" s="181">
        <f>ROUND(V13*2.989,2-LEN(INT(V13*2.989)))</f>
        <v>9</v>
      </c>
      <c r="X13" s="165">
        <v>0.75</v>
      </c>
      <c r="Y13" s="183">
        <f>ROUND(X13*25,2-LEN(INT(X13*25)))</f>
        <v>19</v>
      </c>
      <c r="Z13" s="46" t="s">
        <v>1138</v>
      </c>
      <c r="AA13" s="92"/>
      <c r="AC13" s="74"/>
      <c r="AD13" s="78"/>
    </row>
    <row r="14" spans="1:30" s="32" customFormat="1" ht="31.5" customHeight="1" x14ac:dyDescent="0.25">
      <c r="A14" s="47" t="s">
        <v>1143</v>
      </c>
      <c r="B14" s="165">
        <v>750</v>
      </c>
      <c r="C14" s="183">
        <f t="shared" si="0"/>
        <v>350</v>
      </c>
      <c r="D14" s="165">
        <v>2250</v>
      </c>
      <c r="E14" s="183">
        <f t="shared" si="0"/>
        <v>1100</v>
      </c>
      <c r="F14" s="165">
        <v>14</v>
      </c>
      <c r="G14" s="183">
        <f t="shared" si="1"/>
        <v>350</v>
      </c>
      <c r="H14" s="165">
        <v>0.4</v>
      </c>
      <c r="I14" s="183">
        <f t="shared" si="2"/>
        <v>100</v>
      </c>
      <c r="J14" s="165">
        <v>73</v>
      </c>
      <c r="K14" s="165">
        <v>68</v>
      </c>
      <c r="L14" s="165">
        <v>65</v>
      </c>
      <c r="M14" s="165">
        <v>61</v>
      </c>
      <c r="N14" s="165">
        <v>61</v>
      </c>
      <c r="O14" s="165">
        <v>59</v>
      </c>
      <c r="P14" s="165">
        <v>55</v>
      </c>
      <c r="Q14" s="181">
        <f t="shared" si="3"/>
        <v>13</v>
      </c>
      <c r="R14" s="165">
        <v>140</v>
      </c>
      <c r="S14" s="181">
        <f t="shared" si="4"/>
        <v>60</v>
      </c>
      <c r="T14" s="165">
        <v>3.5</v>
      </c>
      <c r="U14" s="181">
        <f t="shared" si="5"/>
        <v>13</v>
      </c>
      <c r="V14" s="165">
        <v>4</v>
      </c>
      <c r="W14" s="181">
        <f t="shared" si="6"/>
        <v>12</v>
      </c>
      <c r="X14" s="165">
        <v>0.75</v>
      </c>
      <c r="Y14" s="183">
        <f t="shared" si="7"/>
        <v>19</v>
      </c>
      <c r="Z14" s="46" t="s">
        <v>1138</v>
      </c>
      <c r="AA14" s="92"/>
      <c r="AC14" s="74"/>
      <c r="AD14" s="78"/>
    </row>
    <row r="15" spans="1:30" s="32" customFormat="1" ht="31.5" customHeight="1" thickBot="1" x14ac:dyDescent="0.3">
      <c r="A15" s="29" t="s">
        <v>1286</v>
      </c>
      <c r="B15" s="41">
        <v>1000</v>
      </c>
      <c r="C15" s="34">
        <f>ROUND(B15*0.472,2-LEN(INT(B15*0.472)))</f>
        <v>470</v>
      </c>
      <c r="D15" s="41">
        <v>3000</v>
      </c>
      <c r="E15" s="34">
        <f>ROUND(D15*0.472,2-LEN(INT(D15*0.472)))</f>
        <v>1400</v>
      </c>
      <c r="F15" s="41">
        <v>16</v>
      </c>
      <c r="G15" s="34">
        <f>ROUND(F15*25,2-LEN(INT(F15*25)))</f>
        <v>400</v>
      </c>
      <c r="H15" s="41">
        <v>0.4</v>
      </c>
      <c r="I15" s="34">
        <f>ROUND(H15*250,2-LEN(INT(H15*250)))</f>
        <v>100</v>
      </c>
      <c r="J15" s="41">
        <v>73</v>
      </c>
      <c r="K15" s="41">
        <v>68</v>
      </c>
      <c r="L15" s="41">
        <v>66</v>
      </c>
      <c r="M15" s="41">
        <v>60</v>
      </c>
      <c r="N15" s="41">
        <v>58</v>
      </c>
      <c r="O15" s="41">
        <v>55</v>
      </c>
      <c r="P15" s="41">
        <v>55</v>
      </c>
      <c r="Q15" s="184">
        <f>IF(P15&gt;32,ROUND(((P15-32)/1.8),2-LEN(INT(((P15-32)/1.8)))),ROUND(((P15-32)/1.8),3-LEN(INT(((P15-32)/1.8)))))</f>
        <v>13</v>
      </c>
      <c r="R15" s="41">
        <v>140</v>
      </c>
      <c r="S15" s="184">
        <f>IF(R15&gt;32,ROUND(((R15-32)/1.8),2-LEN(INT(((R15-32)/1.8)))),ROUND(((R15-32)/1.8),3-LEN(INT(((R15-32)/1.8)))))</f>
        <v>60</v>
      </c>
      <c r="T15" s="41">
        <v>4.5</v>
      </c>
      <c r="U15" s="184">
        <f>ROUND(T15*3.8,2-LEN(INT(T15*3.8)))</f>
        <v>17</v>
      </c>
      <c r="V15" s="41">
        <v>4</v>
      </c>
      <c r="W15" s="184">
        <f>ROUND(V15*2.989,2-LEN(INT(V15*2.989)))</f>
        <v>12</v>
      </c>
      <c r="X15" s="41">
        <v>1</v>
      </c>
      <c r="Y15" s="34">
        <f>ROUND(X15*25,2-LEN(INT(X15*25)))</f>
        <v>25</v>
      </c>
      <c r="Z15" s="31" t="s">
        <v>1138</v>
      </c>
      <c r="AA15" s="92"/>
      <c r="AC15" s="74"/>
      <c r="AD15" s="78"/>
    </row>
    <row r="16" spans="1:30" s="32" customFormat="1" ht="24.75" customHeight="1" x14ac:dyDescent="0.25">
      <c r="A16" s="658"/>
      <c r="B16" s="659"/>
      <c r="C16" s="428"/>
      <c r="D16" s="659"/>
      <c r="E16" s="428"/>
      <c r="F16" s="659"/>
      <c r="G16" s="428"/>
      <c r="H16" s="660"/>
      <c r="I16" s="428"/>
      <c r="J16" s="659"/>
      <c r="K16" s="659"/>
      <c r="L16" s="659"/>
      <c r="M16" s="659"/>
      <c r="N16" s="659"/>
      <c r="O16" s="659"/>
      <c r="P16" s="659"/>
      <c r="Q16" s="661"/>
      <c r="R16" s="659"/>
      <c r="S16" s="661"/>
      <c r="T16" s="659"/>
      <c r="U16" s="661"/>
      <c r="V16" s="659"/>
      <c r="W16" s="661"/>
      <c r="X16" s="659"/>
      <c r="Y16" s="428"/>
      <c r="Z16" s="662"/>
      <c r="AA16" s="123"/>
      <c r="AC16" s="74"/>
      <c r="AD16" s="78"/>
    </row>
    <row r="17" spans="1:30" s="229" customFormat="1" ht="24.75" customHeight="1" x14ac:dyDescent="0.25">
      <c r="A17" s="663" t="s">
        <v>880</v>
      </c>
      <c r="B17" s="226"/>
      <c r="C17" s="227"/>
      <c r="D17" s="226"/>
      <c r="E17" s="227"/>
      <c r="F17" s="226"/>
      <c r="G17" s="227"/>
      <c r="H17" s="228"/>
      <c r="I17" s="227"/>
      <c r="J17" s="226"/>
      <c r="K17" s="226"/>
      <c r="L17" s="226"/>
      <c r="M17" s="226"/>
      <c r="N17" s="226"/>
      <c r="O17" s="226"/>
      <c r="P17" s="226"/>
      <c r="Q17" s="227"/>
      <c r="R17" s="226"/>
      <c r="S17" s="227"/>
      <c r="T17" s="226"/>
      <c r="U17" s="227"/>
      <c r="V17" s="226"/>
      <c r="W17" s="227"/>
      <c r="X17" s="226"/>
      <c r="Y17" s="227"/>
      <c r="Z17" s="664"/>
      <c r="AA17" s="561"/>
      <c r="AC17" s="230"/>
      <c r="AD17" s="231"/>
    </row>
    <row r="18" spans="1:30" s="232" customFormat="1" ht="24.75" customHeight="1" x14ac:dyDescent="0.25">
      <c r="A18" s="994" t="s">
        <v>136</v>
      </c>
      <c r="B18" s="995"/>
      <c r="C18" s="995"/>
      <c r="D18" s="995"/>
      <c r="E18" s="995"/>
      <c r="F18" s="995"/>
      <c r="G18" s="995"/>
      <c r="H18" s="995"/>
      <c r="I18" s="995"/>
      <c r="J18" s="995"/>
      <c r="K18" s="995"/>
      <c r="L18" s="995"/>
      <c r="M18" s="995"/>
      <c r="N18" s="995"/>
      <c r="O18" s="995"/>
      <c r="P18" s="995"/>
      <c r="Q18" s="995"/>
      <c r="R18" s="995"/>
      <c r="S18" s="995"/>
      <c r="T18" s="995"/>
      <c r="U18" s="995"/>
      <c r="V18" s="995"/>
      <c r="W18" s="995"/>
      <c r="X18" s="995"/>
      <c r="Y18" s="995"/>
      <c r="Z18" s="996"/>
      <c r="AC18" s="233"/>
      <c r="AD18" s="234"/>
    </row>
    <row r="19" spans="1:30" s="232" customFormat="1" ht="24.75" customHeight="1" x14ac:dyDescent="0.25">
      <c r="A19" s="994" t="s">
        <v>88</v>
      </c>
      <c r="B19" s="995"/>
      <c r="C19" s="995"/>
      <c r="D19" s="995"/>
      <c r="E19" s="995"/>
      <c r="F19" s="995"/>
      <c r="G19" s="995"/>
      <c r="H19" s="995"/>
      <c r="I19" s="995"/>
      <c r="J19" s="995"/>
      <c r="K19" s="995"/>
      <c r="L19" s="995"/>
      <c r="M19" s="995"/>
      <c r="N19" s="995"/>
      <c r="O19" s="995"/>
      <c r="P19" s="995"/>
      <c r="Q19" s="995"/>
      <c r="R19" s="995"/>
      <c r="S19" s="995"/>
      <c r="T19" s="995"/>
      <c r="U19" s="995"/>
      <c r="V19" s="995"/>
      <c r="W19" s="995"/>
      <c r="X19" s="508"/>
      <c r="Y19" s="508"/>
      <c r="Z19" s="665"/>
      <c r="AC19" s="233"/>
      <c r="AD19" s="234"/>
    </row>
    <row r="20" spans="1:30" s="232" customFormat="1" ht="24.75" customHeight="1" x14ac:dyDescent="0.25">
      <c r="A20" s="994" t="s">
        <v>555</v>
      </c>
      <c r="B20" s="995"/>
      <c r="C20" s="995"/>
      <c r="D20" s="995"/>
      <c r="E20" s="995"/>
      <c r="F20" s="995"/>
      <c r="G20" s="995"/>
      <c r="H20" s="995"/>
      <c r="I20" s="995"/>
      <c r="J20" s="995"/>
      <c r="K20" s="995"/>
      <c r="L20" s="995"/>
      <c r="M20" s="995"/>
      <c r="N20" s="995"/>
      <c r="O20" s="995"/>
      <c r="P20" s="995"/>
      <c r="Q20" s="995"/>
      <c r="R20" s="995"/>
      <c r="S20" s="995"/>
      <c r="T20" s="995"/>
      <c r="U20" s="995"/>
      <c r="V20" s="995"/>
      <c r="W20" s="995"/>
      <c r="X20" s="508"/>
      <c r="Y20" s="508"/>
      <c r="Z20" s="665"/>
      <c r="AC20" s="233"/>
      <c r="AD20" s="234"/>
    </row>
    <row r="21" spans="1:30" s="232" customFormat="1" ht="24.75" customHeight="1" thickBot="1" x14ac:dyDescent="0.3">
      <c r="A21" s="837" t="s">
        <v>647</v>
      </c>
      <c r="B21" s="838"/>
      <c r="C21" s="838"/>
      <c r="D21" s="838"/>
      <c r="E21" s="838"/>
      <c r="F21" s="838"/>
      <c r="G21" s="838"/>
      <c r="H21" s="838"/>
      <c r="I21" s="838"/>
      <c r="J21" s="838"/>
      <c r="K21" s="838"/>
      <c r="L21" s="838"/>
      <c r="M21" s="838"/>
      <c r="N21" s="838"/>
      <c r="O21" s="838"/>
      <c r="P21" s="838"/>
      <c r="Q21" s="838"/>
      <c r="R21" s="838"/>
      <c r="S21" s="838"/>
      <c r="T21" s="838"/>
      <c r="U21" s="838"/>
      <c r="V21" s="838"/>
      <c r="W21" s="838"/>
      <c r="X21" s="643"/>
      <c r="Y21" s="643"/>
      <c r="Z21" s="644"/>
      <c r="AC21" s="233"/>
      <c r="AD21" s="234"/>
    </row>
    <row r="22" spans="1:30" s="232" customFormat="1" ht="24.75" customHeight="1" x14ac:dyDescent="0.25">
      <c r="AC22" s="233"/>
      <c r="AD22" s="234"/>
    </row>
    <row r="23" spans="1:30" s="235" customFormat="1" ht="24.75" customHeight="1" x14ac:dyDescent="0.25">
      <c r="A23" s="385" t="s">
        <v>825</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row>
    <row r="24" spans="1:30" s="236" customFormat="1" ht="58.5" customHeight="1" x14ac:dyDescent="0.25">
      <c r="A24" s="997" t="s">
        <v>556</v>
      </c>
      <c r="B24" s="997"/>
      <c r="C24" s="997"/>
      <c r="D24" s="997"/>
      <c r="E24" s="997"/>
      <c r="F24" s="997"/>
      <c r="G24" s="997"/>
      <c r="H24" s="997"/>
      <c r="I24" s="997"/>
      <c r="J24" s="997"/>
      <c r="K24" s="997"/>
      <c r="L24" s="997"/>
      <c r="M24" s="997"/>
      <c r="N24" s="997"/>
      <c r="O24" s="997"/>
      <c r="P24" s="997"/>
      <c r="Q24" s="997"/>
      <c r="R24" s="997"/>
      <c r="S24" s="997"/>
      <c r="T24" s="997"/>
      <c r="U24" s="997"/>
      <c r="V24" s="997"/>
      <c r="W24" s="997"/>
      <c r="X24" s="997"/>
      <c r="Y24" s="997"/>
      <c r="Z24" s="997"/>
    </row>
    <row r="25" spans="1:30" ht="22.5" customHeight="1" x14ac:dyDescent="0.25">
      <c r="A25" s="993" t="s">
        <v>757</v>
      </c>
      <c r="B25" s="993"/>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row>
  </sheetData>
  <mergeCells count="21">
    <mergeCell ref="A25:Z25"/>
    <mergeCell ref="P4:Q4"/>
    <mergeCell ref="D3:E4"/>
    <mergeCell ref="T4:U4"/>
    <mergeCell ref="P3:Y3"/>
    <mergeCell ref="A18:Z18"/>
    <mergeCell ref="A24:Z24"/>
    <mergeCell ref="X4:Y4"/>
    <mergeCell ref="B3:C4"/>
    <mergeCell ref="A21:W21"/>
    <mergeCell ref="A20:W20"/>
    <mergeCell ref="J3:O3"/>
    <mergeCell ref="R4:S4"/>
    <mergeCell ref="J4:O4"/>
    <mergeCell ref="V4:W4"/>
    <mergeCell ref="A19:W19"/>
    <mergeCell ref="A2:Z2"/>
    <mergeCell ref="F3:G4"/>
    <mergeCell ref="A3:A5"/>
    <mergeCell ref="Z3:Z5"/>
    <mergeCell ref="H3:I4"/>
  </mergeCells>
  <phoneticPr fontId="0" type="noConversion"/>
  <printOptions horizontalCentered="1"/>
  <pageMargins left="0" right="0" top="1" bottom="0.75" header="0.3" footer="0.3"/>
  <pageSetup paperSize="3" scale="90" fitToWidth="2" orientation="landscape" r:id="rId1"/>
  <headerFooter alignWithMargins="0">
    <oddHeader>&amp;C&amp;16
&amp;A</oddHeader>
    <oddFooter>&amp;C&amp;14ISSUED
JUNE 2009&amp;R&amp;12&amp;F &amp;A
Page 35</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R24"/>
  <sheetViews>
    <sheetView showGridLines="0" zoomScale="60" zoomScaleNormal="60" zoomScalePageLayoutView="60" workbookViewId="0"/>
  </sheetViews>
  <sheetFormatPr defaultColWidth="1" defaultRowHeight="13.2" x14ac:dyDescent="0.25"/>
  <cols>
    <col min="1" max="1" width="9" style="2" customWidth="1"/>
    <col min="2" max="2" width="13.44140625" style="2" customWidth="1"/>
    <col min="3" max="3" width="11.5546875" style="2" customWidth="1"/>
    <col min="4" max="4" width="13.5546875" style="2" customWidth="1"/>
    <col min="5" max="5" width="7.88671875" style="2" customWidth="1"/>
    <col min="6" max="9" width="8.6640625" style="2" customWidth="1"/>
    <col min="10" max="10" width="18.109375" style="2" customWidth="1"/>
    <col min="11" max="11" width="12.44140625" style="2" customWidth="1"/>
    <col min="12" max="12" width="15.6640625" style="2" customWidth="1"/>
    <col min="13" max="15" width="8.5546875" style="2" customWidth="1"/>
    <col min="16" max="16" width="20.88671875" style="2" customWidth="1"/>
    <col min="17" max="17" width="35.44140625" style="2" customWidth="1"/>
    <col min="18" max="18" width="38" style="2" customWidth="1"/>
    <col min="19" max="16384" width="1" style="2"/>
  </cols>
  <sheetData>
    <row r="1" spans="1:18" ht="51.75" customHeight="1" thickBot="1" x14ac:dyDescent="0.3"/>
    <row r="2" spans="1:18" s="27" customFormat="1" ht="25.5" customHeight="1" x14ac:dyDescent="0.25">
      <c r="A2" s="823" t="s">
        <v>868</v>
      </c>
      <c r="B2" s="824"/>
      <c r="C2" s="824"/>
      <c r="D2" s="824"/>
      <c r="E2" s="824"/>
      <c r="F2" s="824"/>
      <c r="G2" s="824"/>
      <c r="H2" s="824"/>
      <c r="I2" s="824"/>
      <c r="J2" s="824"/>
      <c r="K2" s="824"/>
      <c r="L2" s="824"/>
      <c r="M2" s="824"/>
      <c r="N2" s="824"/>
      <c r="O2" s="824"/>
      <c r="P2" s="824"/>
      <c r="Q2" s="825"/>
      <c r="R2" s="555" t="s">
        <v>909</v>
      </c>
    </row>
    <row r="3" spans="1:18" s="4" customFormat="1" ht="25.5" customHeight="1" x14ac:dyDescent="0.25">
      <c r="A3" s="828" t="s">
        <v>911</v>
      </c>
      <c r="B3" s="826" t="s">
        <v>836</v>
      </c>
      <c r="C3" s="826" t="s">
        <v>89</v>
      </c>
      <c r="D3" s="826" t="s">
        <v>557</v>
      </c>
      <c r="E3" s="826" t="s">
        <v>977</v>
      </c>
      <c r="F3" s="826" t="s">
        <v>1721</v>
      </c>
      <c r="G3" s="826"/>
      <c r="H3" s="826"/>
      <c r="I3" s="826"/>
      <c r="J3" s="826" t="s">
        <v>1349</v>
      </c>
      <c r="K3" s="826" t="s">
        <v>869</v>
      </c>
      <c r="L3" s="826" t="s">
        <v>1287</v>
      </c>
      <c r="M3" s="886" t="s">
        <v>559</v>
      </c>
      <c r="N3" s="998"/>
      <c r="O3" s="887"/>
      <c r="P3" s="826" t="s">
        <v>1627</v>
      </c>
      <c r="Q3" s="832" t="s">
        <v>822</v>
      </c>
      <c r="R3" s="812" t="s">
        <v>934</v>
      </c>
    </row>
    <row r="4" spans="1:18" s="4" customFormat="1" ht="25.5" customHeight="1" x14ac:dyDescent="0.25">
      <c r="A4" s="828"/>
      <c r="B4" s="826"/>
      <c r="C4" s="826"/>
      <c r="D4" s="826"/>
      <c r="E4" s="826"/>
      <c r="F4" s="826" t="s">
        <v>813</v>
      </c>
      <c r="G4" s="826"/>
      <c r="H4" s="826" t="s">
        <v>936</v>
      </c>
      <c r="I4" s="826"/>
      <c r="J4" s="896"/>
      <c r="K4" s="826"/>
      <c r="L4" s="826"/>
      <c r="M4" s="888"/>
      <c r="N4" s="942"/>
      <c r="O4" s="889"/>
      <c r="P4" s="826"/>
      <c r="Q4" s="832"/>
      <c r="R4" s="813"/>
    </row>
    <row r="5" spans="1:18" s="4" customFormat="1" ht="25.5" customHeight="1" thickBot="1" x14ac:dyDescent="0.3">
      <c r="A5" s="829"/>
      <c r="B5" s="827"/>
      <c r="C5" s="827"/>
      <c r="D5" s="827"/>
      <c r="E5" s="827"/>
      <c r="F5" s="243" t="s">
        <v>955</v>
      </c>
      <c r="G5" s="243" t="s">
        <v>949</v>
      </c>
      <c r="H5" s="243" t="s">
        <v>955</v>
      </c>
      <c r="I5" s="243" t="s">
        <v>949</v>
      </c>
      <c r="J5" s="978"/>
      <c r="K5" s="827"/>
      <c r="L5" s="827"/>
      <c r="M5" s="243" t="s">
        <v>2170</v>
      </c>
      <c r="N5" s="243" t="s">
        <v>558</v>
      </c>
      <c r="O5" s="243" t="s">
        <v>1210</v>
      </c>
      <c r="P5" s="827"/>
      <c r="Q5" s="833"/>
      <c r="R5" s="814"/>
    </row>
    <row r="6" spans="1:18" s="32" customFormat="1" ht="32.1" customHeight="1" thickTop="1" x14ac:dyDescent="0.25">
      <c r="A6" s="245" t="s">
        <v>1756</v>
      </c>
      <c r="B6" s="259">
        <v>1100</v>
      </c>
      <c r="C6" s="246" t="s">
        <v>1146</v>
      </c>
      <c r="D6" s="246" t="s">
        <v>1145</v>
      </c>
      <c r="E6" s="246" t="s">
        <v>1229</v>
      </c>
      <c r="F6" s="259">
        <v>850</v>
      </c>
      <c r="G6" s="260">
        <f>ROUND(F6*0.472,2-LEN(INT(F6*0.472)))</f>
        <v>400</v>
      </c>
      <c r="H6" s="259">
        <v>450</v>
      </c>
      <c r="I6" s="260">
        <f>ROUND(H6*0.472,2-LEN(INT(H6*0.472)))</f>
        <v>210</v>
      </c>
      <c r="J6" s="277" t="s">
        <v>1210</v>
      </c>
      <c r="K6" s="246" t="s">
        <v>1147</v>
      </c>
      <c r="L6" s="246" t="s">
        <v>1288</v>
      </c>
      <c r="M6" s="246"/>
      <c r="N6" s="246"/>
      <c r="O6" s="246"/>
      <c r="P6" s="246" t="s">
        <v>1330</v>
      </c>
      <c r="Q6" s="247" t="s">
        <v>1138</v>
      </c>
      <c r="R6" s="90"/>
    </row>
    <row r="7" spans="1:18" s="32" customFormat="1" ht="32.1" customHeight="1" x14ac:dyDescent="0.25">
      <c r="A7" s="47"/>
      <c r="B7" s="182"/>
      <c r="C7" s="182"/>
      <c r="D7" s="182"/>
      <c r="E7" s="182"/>
      <c r="F7" s="182"/>
      <c r="G7" s="260">
        <f t="shared" ref="G7:G17" si="0">ROUND(F7*0.472,2-LEN(INT(F7*0.472)))</f>
        <v>0</v>
      </c>
      <c r="H7" s="182"/>
      <c r="I7" s="260">
        <f t="shared" ref="I7:I17" si="1">ROUND(H7*0.472,2-LEN(INT(H7*0.472)))</f>
        <v>0</v>
      </c>
      <c r="J7" s="101"/>
      <c r="K7" s="182"/>
      <c r="L7" s="182"/>
      <c r="M7" s="182"/>
      <c r="N7" s="182"/>
      <c r="O7" s="182"/>
      <c r="P7" s="182"/>
      <c r="Q7" s="46"/>
      <c r="R7" s="49"/>
    </row>
    <row r="8" spans="1:18" s="32" customFormat="1" ht="32.1" customHeight="1" x14ac:dyDescent="0.25">
      <c r="A8" s="47"/>
      <c r="B8" s="182"/>
      <c r="C8" s="182"/>
      <c r="D8" s="182"/>
      <c r="E8" s="182"/>
      <c r="F8" s="182"/>
      <c r="G8" s="260">
        <f t="shared" si="0"/>
        <v>0</v>
      </c>
      <c r="H8" s="182"/>
      <c r="I8" s="260">
        <f t="shared" si="1"/>
        <v>0</v>
      </c>
      <c r="J8" s="101"/>
      <c r="K8" s="182"/>
      <c r="L8" s="182"/>
      <c r="M8" s="182"/>
      <c r="N8" s="182"/>
      <c r="O8" s="182"/>
      <c r="P8" s="182"/>
      <c r="Q8" s="46"/>
      <c r="R8" s="49"/>
    </row>
    <row r="9" spans="1:18" s="32" customFormat="1" ht="32.1" customHeight="1" x14ac:dyDescent="0.25">
      <c r="A9" s="47"/>
      <c r="B9" s="182"/>
      <c r="C9" s="182"/>
      <c r="D9" s="182"/>
      <c r="E9" s="182"/>
      <c r="F9" s="182"/>
      <c r="G9" s="260">
        <f t="shared" si="0"/>
        <v>0</v>
      </c>
      <c r="H9" s="182"/>
      <c r="I9" s="260">
        <f t="shared" si="1"/>
        <v>0</v>
      </c>
      <c r="J9" s="101"/>
      <c r="K9" s="182"/>
      <c r="L9" s="182"/>
      <c r="M9" s="182"/>
      <c r="N9" s="182"/>
      <c r="O9" s="182"/>
      <c r="P9" s="182"/>
      <c r="Q9" s="46"/>
      <c r="R9" s="49"/>
    </row>
    <row r="10" spans="1:18" s="32" customFormat="1" ht="32.1" customHeight="1" x14ac:dyDescent="0.25">
      <c r="A10" s="47"/>
      <c r="B10" s="182"/>
      <c r="C10" s="182"/>
      <c r="D10" s="182"/>
      <c r="E10" s="182"/>
      <c r="F10" s="182"/>
      <c r="G10" s="260">
        <f t="shared" si="0"/>
        <v>0</v>
      </c>
      <c r="H10" s="182"/>
      <c r="I10" s="260">
        <f t="shared" si="1"/>
        <v>0</v>
      </c>
      <c r="J10" s="101"/>
      <c r="K10" s="182"/>
      <c r="L10" s="182"/>
      <c r="M10" s="182"/>
      <c r="N10" s="182"/>
      <c r="O10" s="182"/>
      <c r="P10" s="182"/>
      <c r="Q10" s="46"/>
      <c r="R10" s="49"/>
    </row>
    <row r="11" spans="1:18" s="32" customFormat="1" ht="32.1" customHeight="1" x14ac:dyDescent="0.25">
      <c r="A11" s="47"/>
      <c r="B11" s="182"/>
      <c r="C11" s="182"/>
      <c r="D11" s="182"/>
      <c r="E11" s="182"/>
      <c r="F11" s="182"/>
      <c r="G11" s="260">
        <f t="shared" si="0"/>
        <v>0</v>
      </c>
      <c r="H11" s="182"/>
      <c r="I11" s="260">
        <f t="shared" si="1"/>
        <v>0</v>
      </c>
      <c r="J11" s="101"/>
      <c r="K11" s="182"/>
      <c r="L11" s="182"/>
      <c r="M11" s="182"/>
      <c r="N11" s="182"/>
      <c r="O11" s="182"/>
      <c r="P11" s="182"/>
      <c r="Q11" s="46"/>
      <c r="R11" s="49"/>
    </row>
    <row r="12" spans="1:18" s="32" customFormat="1" ht="32.1" customHeight="1" x14ac:dyDescent="0.25">
      <c r="A12" s="47"/>
      <c r="B12" s="182"/>
      <c r="C12" s="182"/>
      <c r="D12" s="182"/>
      <c r="E12" s="182"/>
      <c r="F12" s="182"/>
      <c r="G12" s="260">
        <f t="shared" si="0"/>
        <v>0</v>
      </c>
      <c r="H12" s="182"/>
      <c r="I12" s="260">
        <f t="shared" si="1"/>
        <v>0</v>
      </c>
      <c r="J12" s="101"/>
      <c r="K12" s="182"/>
      <c r="L12" s="182"/>
      <c r="M12" s="182"/>
      <c r="N12" s="182"/>
      <c r="O12" s="182"/>
      <c r="P12" s="182"/>
      <c r="Q12" s="46"/>
      <c r="R12" s="49"/>
    </row>
    <row r="13" spans="1:18" s="32" customFormat="1" ht="32.1" customHeight="1" x14ac:dyDescent="0.25">
      <c r="A13" s="47"/>
      <c r="B13" s="182"/>
      <c r="C13" s="182"/>
      <c r="D13" s="182"/>
      <c r="E13" s="182"/>
      <c r="F13" s="182"/>
      <c r="G13" s="260">
        <f t="shared" si="0"/>
        <v>0</v>
      </c>
      <c r="H13" s="182"/>
      <c r="I13" s="260">
        <f t="shared" si="1"/>
        <v>0</v>
      </c>
      <c r="J13" s="101"/>
      <c r="K13" s="182"/>
      <c r="L13" s="182"/>
      <c r="M13" s="182"/>
      <c r="N13" s="182"/>
      <c r="O13" s="182"/>
      <c r="P13" s="182"/>
      <c r="Q13" s="46"/>
      <c r="R13" s="49"/>
    </row>
    <row r="14" spans="1:18" s="32" customFormat="1" ht="32.1" customHeight="1" x14ac:dyDescent="0.25">
      <c r="A14" s="47"/>
      <c r="B14" s="182"/>
      <c r="C14" s="182"/>
      <c r="D14" s="182"/>
      <c r="E14" s="182"/>
      <c r="F14" s="182"/>
      <c r="G14" s="260">
        <f t="shared" si="0"/>
        <v>0</v>
      </c>
      <c r="H14" s="182"/>
      <c r="I14" s="260">
        <f t="shared" si="1"/>
        <v>0</v>
      </c>
      <c r="J14" s="101"/>
      <c r="K14" s="182"/>
      <c r="L14" s="182"/>
      <c r="M14" s="182"/>
      <c r="N14" s="182"/>
      <c r="O14" s="182"/>
      <c r="P14" s="182"/>
      <c r="Q14" s="46"/>
      <c r="R14" s="90"/>
    </row>
    <row r="15" spans="1:18" s="32" customFormat="1" ht="32.1" customHeight="1" x14ac:dyDescent="0.25">
      <c r="A15" s="47"/>
      <c r="B15" s="182"/>
      <c r="C15" s="182"/>
      <c r="D15" s="182"/>
      <c r="E15" s="182"/>
      <c r="F15" s="182"/>
      <c r="G15" s="260">
        <f t="shared" si="0"/>
        <v>0</v>
      </c>
      <c r="H15" s="182"/>
      <c r="I15" s="260">
        <f t="shared" si="1"/>
        <v>0</v>
      </c>
      <c r="J15" s="101"/>
      <c r="K15" s="182"/>
      <c r="L15" s="182"/>
      <c r="M15" s="182"/>
      <c r="N15" s="182"/>
      <c r="O15" s="182"/>
      <c r="P15" s="182"/>
      <c r="Q15" s="46"/>
      <c r="R15" s="49"/>
    </row>
    <row r="16" spans="1:18" s="32" customFormat="1" ht="32.1" customHeight="1" x14ac:dyDescent="0.25">
      <c r="A16" s="47"/>
      <c r="B16" s="182"/>
      <c r="C16" s="182"/>
      <c r="D16" s="182"/>
      <c r="E16" s="182"/>
      <c r="F16" s="182"/>
      <c r="G16" s="260">
        <f t="shared" si="0"/>
        <v>0</v>
      </c>
      <c r="H16" s="182"/>
      <c r="I16" s="260">
        <f t="shared" si="1"/>
        <v>0</v>
      </c>
      <c r="J16" s="101"/>
      <c r="K16" s="182"/>
      <c r="L16" s="182"/>
      <c r="M16" s="182"/>
      <c r="N16" s="182"/>
      <c r="O16" s="182"/>
      <c r="P16" s="182"/>
      <c r="Q16" s="46"/>
      <c r="R16" s="49"/>
    </row>
    <row r="17" spans="1:18" s="32" customFormat="1" ht="32.1" customHeight="1" thickBot="1" x14ac:dyDescent="0.3">
      <c r="A17" s="29"/>
      <c r="B17" s="30"/>
      <c r="C17" s="30"/>
      <c r="D17" s="30"/>
      <c r="E17" s="30"/>
      <c r="F17" s="30"/>
      <c r="G17" s="34">
        <f t="shared" si="0"/>
        <v>0</v>
      </c>
      <c r="H17" s="30"/>
      <c r="I17" s="34">
        <f t="shared" si="1"/>
        <v>0</v>
      </c>
      <c r="J17" s="108"/>
      <c r="K17" s="30"/>
      <c r="L17" s="30"/>
      <c r="M17" s="30"/>
      <c r="N17" s="30"/>
      <c r="O17" s="30"/>
      <c r="P17" s="30"/>
      <c r="Q17" s="31"/>
      <c r="R17" s="282"/>
    </row>
    <row r="18" spans="1:18" s="35" customFormat="1" ht="28.65" customHeight="1" x14ac:dyDescent="0.3"/>
    <row r="19" spans="1:18" s="16" customFormat="1" ht="26.25" customHeight="1" x14ac:dyDescent="0.3">
      <c r="A19" s="382" t="s">
        <v>922</v>
      </c>
      <c r="B19" s="382"/>
      <c r="C19" s="382"/>
      <c r="D19" s="382"/>
      <c r="E19" s="382"/>
      <c r="F19" s="382"/>
      <c r="G19" s="386"/>
      <c r="H19" s="386"/>
      <c r="I19" s="386"/>
      <c r="J19" s="386"/>
      <c r="K19" s="386"/>
      <c r="L19" s="386"/>
      <c r="M19" s="386"/>
      <c r="N19" s="386"/>
      <c r="O19" s="386"/>
      <c r="P19" s="386"/>
      <c r="Q19" s="386"/>
    </row>
    <row r="20" spans="1:18" s="232" customFormat="1" ht="26.25" customHeight="1" x14ac:dyDescent="0.25">
      <c r="A20" s="835" t="s">
        <v>1484</v>
      </c>
      <c r="B20" s="835"/>
      <c r="C20" s="835"/>
      <c r="D20" s="835"/>
      <c r="E20" s="835"/>
      <c r="F20" s="835"/>
      <c r="G20" s="835"/>
      <c r="H20" s="835"/>
      <c r="I20" s="835"/>
      <c r="J20" s="835"/>
      <c r="K20" s="835"/>
      <c r="L20" s="835"/>
      <c r="M20" s="835"/>
      <c r="N20" s="835"/>
      <c r="O20" s="835"/>
      <c r="P20" s="835"/>
      <c r="Q20" s="835"/>
    </row>
    <row r="21" spans="1:18" s="16" customFormat="1" ht="37.5" customHeight="1" x14ac:dyDescent="0.3">
      <c r="A21" s="835" t="s">
        <v>1485</v>
      </c>
      <c r="B21" s="835"/>
      <c r="C21" s="835"/>
      <c r="D21" s="835"/>
      <c r="E21" s="835"/>
      <c r="F21" s="835"/>
      <c r="G21" s="835"/>
      <c r="H21" s="835"/>
      <c r="I21" s="835"/>
      <c r="J21" s="835"/>
      <c r="K21" s="835"/>
      <c r="L21" s="835"/>
      <c r="M21" s="835"/>
      <c r="N21" s="835"/>
      <c r="O21" s="835"/>
      <c r="P21" s="835"/>
      <c r="Q21" s="835"/>
    </row>
    <row r="22" spans="1:18" s="16" customFormat="1" ht="26.25" customHeight="1" x14ac:dyDescent="0.3">
      <c r="A22" s="835" t="s">
        <v>648</v>
      </c>
      <c r="B22" s="835"/>
      <c r="C22" s="835"/>
      <c r="D22" s="835"/>
      <c r="E22" s="835"/>
      <c r="F22" s="835"/>
      <c r="G22" s="835"/>
      <c r="H22" s="835"/>
      <c r="I22" s="835"/>
      <c r="J22" s="835"/>
      <c r="K22" s="835"/>
      <c r="L22" s="835"/>
      <c r="M22" s="835"/>
      <c r="N22" s="414"/>
      <c r="O22" s="414"/>
      <c r="P22" s="414"/>
      <c r="Q22" s="414"/>
    </row>
    <row r="23" spans="1:18" s="16" customFormat="1" ht="26.25" customHeight="1" x14ac:dyDescent="0.3">
      <c r="A23" s="835" t="s">
        <v>780</v>
      </c>
      <c r="B23" s="835"/>
      <c r="C23" s="835"/>
      <c r="D23" s="835"/>
      <c r="E23" s="835"/>
      <c r="F23" s="835"/>
      <c r="G23" s="835"/>
      <c r="H23" s="835"/>
      <c r="I23" s="835"/>
      <c r="J23" s="835"/>
      <c r="K23" s="835"/>
      <c r="L23" s="835"/>
      <c r="M23" s="835"/>
      <c r="N23" s="835"/>
      <c r="O23" s="835"/>
      <c r="P23" s="835"/>
      <c r="Q23" s="835"/>
    </row>
    <row r="24" spans="1:18" ht="3" customHeight="1" x14ac:dyDescent="0.25"/>
  </sheetData>
  <mergeCells count="20">
    <mergeCell ref="A22:M22"/>
    <mergeCell ref="A23:Q23"/>
    <mergeCell ref="A21:Q21"/>
    <mergeCell ref="J3:J5"/>
    <mergeCell ref="A20:Q20"/>
    <mergeCell ref="H4:I4"/>
    <mergeCell ref="D3:D5"/>
    <mergeCell ref="E3:E5"/>
    <mergeCell ref="F3:I3"/>
    <mergeCell ref="P3:P5"/>
    <mergeCell ref="Q3:Q5"/>
    <mergeCell ref="R3:R5"/>
    <mergeCell ref="A2:Q2"/>
    <mergeCell ref="A3:A5"/>
    <mergeCell ref="B3:B5"/>
    <mergeCell ref="C3:C5"/>
    <mergeCell ref="F4:G4"/>
    <mergeCell ref="K3:K5"/>
    <mergeCell ref="L3:L5"/>
    <mergeCell ref="M3:O4"/>
  </mergeCells>
  <phoneticPr fontId="0" type="noConversion"/>
  <printOptions horizontalCentered="1"/>
  <pageMargins left="0" right="0" top="1" bottom="0.75" header="0.3" footer="0.3"/>
  <pageSetup paperSize="3" scale="95" fitToWidth="2" orientation="landscape" r:id="rId1"/>
  <headerFooter alignWithMargins="0">
    <oddHeader>&amp;C&amp;16
&amp;A</oddHeader>
    <oddFooter>&amp;C&amp;14ISSUED
JUNE 2009&amp;R&amp;12&amp;F &amp;A
Page 36</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Y19"/>
  <sheetViews>
    <sheetView showGridLines="0" zoomScale="60" zoomScaleNormal="60" zoomScalePageLayoutView="60" workbookViewId="0"/>
  </sheetViews>
  <sheetFormatPr defaultColWidth="3" defaultRowHeight="13.2" x14ac:dyDescent="0.25"/>
  <cols>
    <col min="1" max="1" width="10.33203125" style="2" customWidth="1"/>
    <col min="2" max="2" width="13.33203125" style="2" customWidth="1"/>
    <col min="3" max="4" width="11.33203125" style="2" customWidth="1"/>
    <col min="5" max="6" width="7.88671875" style="2" customWidth="1"/>
    <col min="7" max="10" width="7.5546875" style="2" customWidth="1"/>
    <col min="11" max="12" width="8.5546875" style="2" customWidth="1"/>
    <col min="13" max="13" width="13" style="2" customWidth="1"/>
    <col min="14" max="14" width="14.109375" style="2" customWidth="1"/>
    <col min="15" max="15" width="18.109375" style="2" customWidth="1"/>
    <col min="16" max="16" width="37.5546875" style="2" customWidth="1"/>
    <col min="17" max="17" width="21.5546875" style="2" bestFit="1" customWidth="1"/>
    <col min="18" max="18" width="20.6640625" style="2" customWidth="1"/>
    <col min="19" max="19" width="12.6640625" style="2" customWidth="1"/>
    <col min="20" max="20" width="16.44140625" style="2" customWidth="1"/>
    <col min="21" max="21" width="17" style="2" customWidth="1"/>
    <col min="22" max="24" width="20.6640625" style="2" customWidth="1"/>
    <col min="25" max="25" width="8.6640625" style="2" customWidth="1"/>
    <col min="26" max="16384" width="3" style="2"/>
  </cols>
  <sheetData>
    <row r="1" spans="1:25" ht="38.25" customHeight="1" thickBot="1" x14ac:dyDescent="0.3">
      <c r="Q1" s="24"/>
      <c r="R1" s="24"/>
      <c r="S1" s="24"/>
      <c r="T1" s="24"/>
      <c r="U1" s="24"/>
      <c r="V1" s="24"/>
      <c r="W1" s="24"/>
      <c r="X1" s="24"/>
    </row>
    <row r="2" spans="1:25" s="27" customFormat="1" ht="22.5" customHeight="1" x14ac:dyDescent="0.25">
      <c r="A2" s="823" t="s">
        <v>171</v>
      </c>
      <c r="B2" s="824"/>
      <c r="C2" s="824"/>
      <c r="D2" s="824"/>
      <c r="E2" s="824"/>
      <c r="F2" s="824"/>
      <c r="G2" s="824"/>
      <c r="H2" s="824"/>
      <c r="I2" s="824"/>
      <c r="J2" s="824"/>
      <c r="K2" s="824"/>
      <c r="L2" s="824"/>
      <c r="M2" s="824"/>
      <c r="N2" s="824"/>
      <c r="O2" s="824"/>
      <c r="P2" s="825"/>
      <c r="Q2" s="987" t="s">
        <v>909</v>
      </c>
      <c r="R2" s="988"/>
      <c r="S2" s="988"/>
      <c r="T2" s="988"/>
      <c r="U2" s="988"/>
      <c r="V2" s="988"/>
      <c r="W2" s="988"/>
      <c r="X2" s="988"/>
      <c r="Y2" s="906"/>
    </row>
    <row r="3" spans="1:25" s="4" customFormat="1" ht="22.5" customHeight="1" x14ac:dyDescent="0.25">
      <c r="A3" s="828" t="s">
        <v>911</v>
      </c>
      <c r="B3" s="826" t="s">
        <v>836</v>
      </c>
      <c r="C3" s="826" t="s">
        <v>925</v>
      </c>
      <c r="D3" s="826" t="s">
        <v>842</v>
      </c>
      <c r="E3" s="826" t="s">
        <v>977</v>
      </c>
      <c r="F3" s="896"/>
      <c r="G3" s="826" t="s">
        <v>204</v>
      </c>
      <c r="H3" s="826"/>
      <c r="I3" s="826" t="s">
        <v>205</v>
      </c>
      <c r="J3" s="826"/>
      <c r="K3" s="826" t="s">
        <v>206</v>
      </c>
      <c r="L3" s="826"/>
      <c r="M3" s="853" t="s">
        <v>869</v>
      </c>
      <c r="N3" s="853" t="s">
        <v>90</v>
      </c>
      <c r="O3" s="853" t="s">
        <v>1245</v>
      </c>
      <c r="P3" s="832" t="s">
        <v>822</v>
      </c>
      <c r="Q3" s="818" t="s">
        <v>906</v>
      </c>
      <c r="R3" s="815" t="s">
        <v>931</v>
      </c>
      <c r="S3" s="815" t="s">
        <v>932</v>
      </c>
      <c r="T3" s="815" t="s">
        <v>2085</v>
      </c>
      <c r="U3" s="815" t="s">
        <v>2086</v>
      </c>
      <c r="V3" s="815" t="s">
        <v>933</v>
      </c>
      <c r="W3" s="815" t="s">
        <v>940</v>
      </c>
      <c r="X3" s="815" t="s">
        <v>941</v>
      </c>
      <c r="Y3" s="812" t="s">
        <v>934</v>
      </c>
    </row>
    <row r="4" spans="1:25" s="4" customFormat="1" ht="22.5" customHeight="1" x14ac:dyDescent="0.25">
      <c r="A4" s="828"/>
      <c r="B4" s="826"/>
      <c r="C4" s="826"/>
      <c r="D4" s="826"/>
      <c r="E4" s="896"/>
      <c r="F4" s="896"/>
      <c r="G4" s="826"/>
      <c r="H4" s="826"/>
      <c r="I4" s="826"/>
      <c r="J4" s="826"/>
      <c r="K4" s="826"/>
      <c r="L4" s="826"/>
      <c r="M4" s="890"/>
      <c r="N4" s="890"/>
      <c r="O4" s="821"/>
      <c r="P4" s="832"/>
      <c r="Q4" s="819"/>
      <c r="R4" s="816"/>
      <c r="S4" s="816"/>
      <c r="T4" s="816"/>
      <c r="U4" s="816"/>
      <c r="V4" s="816"/>
      <c r="W4" s="816"/>
      <c r="X4" s="816"/>
      <c r="Y4" s="813"/>
    </row>
    <row r="5" spans="1:25" s="4" customFormat="1" ht="22.5" customHeight="1" thickBot="1" x14ac:dyDescent="0.3">
      <c r="A5" s="829"/>
      <c r="B5" s="827"/>
      <c r="C5" s="827"/>
      <c r="D5" s="827"/>
      <c r="E5" s="243" t="s">
        <v>943</v>
      </c>
      <c r="F5" s="243" t="s">
        <v>944</v>
      </c>
      <c r="G5" s="243" t="s">
        <v>955</v>
      </c>
      <c r="H5" s="243" t="s">
        <v>949</v>
      </c>
      <c r="I5" s="243" t="s">
        <v>955</v>
      </c>
      <c r="J5" s="243" t="s">
        <v>949</v>
      </c>
      <c r="K5" s="243" t="s">
        <v>1213</v>
      </c>
      <c r="L5" s="243" t="s">
        <v>1175</v>
      </c>
      <c r="M5" s="891"/>
      <c r="N5" s="891"/>
      <c r="O5" s="822"/>
      <c r="P5" s="833"/>
      <c r="Q5" s="820"/>
      <c r="R5" s="817"/>
      <c r="S5" s="817"/>
      <c r="T5" s="817"/>
      <c r="U5" s="817"/>
      <c r="V5" s="817"/>
      <c r="W5" s="817"/>
      <c r="X5" s="817"/>
      <c r="Y5" s="814"/>
    </row>
    <row r="6" spans="1:25" s="32" customFormat="1" ht="27.75" customHeight="1" thickTop="1" x14ac:dyDescent="0.25">
      <c r="A6" s="245" t="s">
        <v>1148</v>
      </c>
      <c r="B6" s="246" t="s">
        <v>1149</v>
      </c>
      <c r="C6" s="246" t="s">
        <v>1122</v>
      </c>
      <c r="D6" s="291" t="s">
        <v>1350</v>
      </c>
      <c r="E6" s="292">
        <v>12</v>
      </c>
      <c r="F6" s="260">
        <f>ROUND(E6*25,2-LEN(INT(E6*25)))</f>
        <v>300</v>
      </c>
      <c r="G6" s="259">
        <v>1250</v>
      </c>
      <c r="H6" s="260">
        <f>ROUND(G6*0.472,2-LEN(INT(G6*0.472)))</f>
        <v>590</v>
      </c>
      <c r="I6" s="259">
        <v>1250</v>
      </c>
      <c r="J6" s="260">
        <f>ROUND(I6*0.472,2-LEN(INT(I6*0.472)))</f>
        <v>590</v>
      </c>
      <c r="K6" s="259">
        <v>0.4</v>
      </c>
      <c r="L6" s="260">
        <f>ROUND(K6*250,2-LEN(INT(K6*250)))</f>
        <v>100</v>
      </c>
      <c r="M6" s="311"/>
      <c r="N6" s="311"/>
      <c r="O6" s="277" t="s">
        <v>1105</v>
      </c>
      <c r="P6" s="247" t="s">
        <v>1138</v>
      </c>
      <c r="Q6" s="367"/>
      <c r="R6" s="89"/>
      <c r="S6" s="89"/>
      <c r="T6" s="89"/>
      <c r="U6" s="89"/>
      <c r="V6" s="89"/>
      <c r="W6" s="89"/>
      <c r="X6" s="89"/>
      <c r="Y6" s="90"/>
    </row>
    <row r="7" spans="1:25" s="32" customFormat="1" ht="27.75" customHeight="1" x14ac:dyDescent="0.25">
      <c r="A7" s="47" t="s">
        <v>1351</v>
      </c>
      <c r="B7" s="182" t="s">
        <v>1149</v>
      </c>
      <c r="C7" s="182" t="s">
        <v>1122</v>
      </c>
      <c r="D7" s="109" t="s">
        <v>1147</v>
      </c>
      <c r="E7" s="237">
        <v>10</v>
      </c>
      <c r="F7" s="183">
        <f>ROUND(E7*25,2-LEN(INT(E7*25)))</f>
        <v>250</v>
      </c>
      <c r="G7" s="165">
        <v>1000</v>
      </c>
      <c r="H7" s="183">
        <f>ROUND(G7*0.472,2-LEN(INT(G7*0.472)))</f>
        <v>470</v>
      </c>
      <c r="I7" s="165">
        <v>630</v>
      </c>
      <c r="J7" s="183">
        <f>ROUND(I7*0.472,2-LEN(INT(I7*0.472)))</f>
        <v>300</v>
      </c>
      <c r="K7" s="165">
        <v>0.4</v>
      </c>
      <c r="L7" s="183">
        <f>ROUND(K7*250,2-LEN(INT(K7*250)))</f>
        <v>100</v>
      </c>
      <c r="M7" s="161"/>
      <c r="N7" s="161"/>
      <c r="O7" s="101" t="s">
        <v>1757</v>
      </c>
      <c r="P7" s="46"/>
      <c r="Q7" s="364"/>
      <c r="R7" s="48"/>
      <c r="S7" s="48"/>
      <c r="T7" s="48"/>
      <c r="U7" s="48"/>
      <c r="V7" s="48"/>
      <c r="W7" s="48"/>
      <c r="X7" s="48"/>
      <c r="Y7" s="49"/>
    </row>
    <row r="8" spans="1:25" s="32" customFormat="1" ht="27.75" customHeight="1" x14ac:dyDescent="0.25">
      <c r="A8" s="47"/>
      <c r="B8" s="182"/>
      <c r="C8" s="182"/>
      <c r="D8" s="109"/>
      <c r="E8" s="109"/>
      <c r="F8" s="183">
        <f t="shared" ref="F8:F16" si="0">ROUND(E8*25,2-LEN(INT(E8*25)))</f>
        <v>0</v>
      </c>
      <c r="G8" s="182"/>
      <c r="H8" s="183">
        <f t="shared" ref="H8:H16" si="1">ROUND(G8*0.472,2-LEN(INT(G8*0.472)))</f>
        <v>0</v>
      </c>
      <c r="I8" s="182"/>
      <c r="J8" s="183">
        <f t="shared" ref="J8:J16" si="2">ROUND(I8*0.472,2-LEN(INT(I8*0.472)))</f>
        <v>0</v>
      </c>
      <c r="K8" s="182"/>
      <c r="L8" s="183">
        <f t="shared" ref="L8:L16" si="3">ROUND(K8*250,2-LEN(INT(K8*250)))</f>
        <v>0</v>
      </c>
      <c r="M8" s="161"/>
      <c r="N8" s="161"/>
      <c r="O8" s="101"/>
      <c r="P8" s="46"/>
      <c r="Q8" s="364"/>
      <c r="R8" s="48"/>
      <c r="S8" s="48"/>
      <c r="T8" s="48"/>
      <c r="U8" s="48"/>
      <c r="V8" s="48"/>
      <c r="W8" s="48"/>
      <c r="X8" s="48"/>
      <c r="Y8" s="49"/>
    </row>
    <row r="9" spans="1:25" s="32" customFormat="1" ht="27.75" customHeight="1" x14ac:dyDescent="0.25">
      <c r="A9" s="47"/>
      <c r="B9" s="182"/>
      <c r="C9" s="182"/>
      <c r="D9" s="109"/>
      <c r="E9" s="109"/>
      <c r="F9" s="183">
        <f t="shared" si="0"/>
        <v>0</v>
      </c>
      <c r="G9" s="182"/>
      <c r="H9" s="183">
        <f t="shared" si="1"/>
        <v>0</v>
      </c>
      <c r="I9" s="182"/>
      <c r="J9" s="183">
        <f t="shared" si="2"/>
        <v>0</v>
      </c>
      <c r="K9" s="182"/>
      <c r="L9" s="183">
        <f t="shared" si="3"/>
        <v>0</v>
      </c>
      <c r="M9" s="161"/>
      <c r="N9" s="161"/>
      <c r="O9" s="101"/>
      <c r="P9" s="46"/>
      <c r="Q9" s="364"/>
      <c r="R9" s="48"/>
      <c r="S9" s="48"/>
      <c r="T9" s="48"/>
      <c r="U9" s="48"/>
      <c r="V9" s="48"/>
      <c r="W9" s="48"/>
      <c r="X9" s="48"/>
      <c r="Y9" s="49"/>
    </row>
    <row r="10" spans="1:25" s="32" customFormat="1" ht="27.75" customHeight="1" x14ac:dyDescent="0.25">
      <c r="A10" s="47"/>
      <c r="B10" s="182"/>
      <c r="C10" s="182"/>
      <c r="D10" s="109"/>
      <c r="E10" s="109"/>
      <c r="F10" s="183">
        <f t="shared" si="0"/>
        <v>0</v>
      </c>
      <c r="G10" s="182"/>
      <c r="H10" s="183">
        <f t="shared" si="1"/>
        <v>0</v>
      </c>
      <c r="I10" s="182"/>
      <c r="J10" s="183">
        <f t="shared" si="2"/>
        <v>0</v>
      </c>
      <c r="K10" s="182"/>
      <c r="L10" s="183">
        <f t="shared" si="3"/>
        <v>0</v>
      </c>
      <c r="M10" s="161"/>
      <c r="N10" s="161"/>
      <c r="O10" s="101"/>
      <c r="P10" s="46"/>
      <c r="Q10" s="364"/>
      <c r="R10" s="48"/>
      <c r="S10" s="48"/>
      <c r="T10" s="48"/>
      <c r="U10" s="48"/>
      <c r="V10" s="48"/>
      <c r="W10" s="48"/>
      <c r="X10" s="48"/>
      <c r="Y10" s="49"/>
    </row>
    <row r="11" spans="1:25" s="32" customFormat="1" ht="27.75" customHeight="1" x14ac:dyDescent="0.25">
      <c r="A11" s="47"/>
      <c r="B11" s="182"/>
      <c r="C11" s="182"/>
      <c r="D11" s="109"/>
      <c r="E11" s="109"/>
      <c r="F11" s="183">
        <f t="shared" si="0"/>
        <v>0</v>
      </c>
      <c r="G11" s="182"/>
      <c r="H11" s="183">
        <f t="shared" si="1"/>
        <v>0</v>
      </c>
      <c r="I11" s="182"/>
      <c r="J11" s="183">
        <f t="shared" si="2"/>
        <v>0</v>
      </c>
      <c r="K11" s="182"/>
      <c r="L11" s="183">
        <f t="shared" si="3"/>
        <v>0</v>
      </c>
      <c r="M11" s="161"/>
      <c r="N11" s="161"/>
      <c r="O11" s="101"/>
      <c r="P11" s="46"/>
      <c r="Q11" s="364"/>
      <c r="R11" s="48"/>
      <c r="S11" s="48"/>
      <c r="T11" s="48"/>
      <c r="U11" s="48"/>
      <c r="V11" s="48"/>
      <c r="W11" s="48"/>
      <c r="X11" s="48"/>
      <c r="Y11" s="49"/>
    </row>
    <row r="12" spans="1:25" s="32" customFormat="1" ht="27.75" customHeight="1" x14ac:dyDescent="0.25">
      <c r="A12" s="47"/>
      <c r="B12" s="182"/>
      <c r="C12" s="182"/>
      <c r="D12" s="109"/>
      <c r="E12" s="109"/>
      <c r="F12" s="183">
        <f t="shared" si="0"/>
        <v>0</v>
      </c>
      <c r="G12" s="182"/>
      <c r="H12" s="183">
        <f t="shared" si="1"/>
        <v>0</v>
      </c>
      <c r="I12" s="182"/>
      <c r="J12" s="183">
        <f t="shared" si="2"/>
        <v>0</v>
      </c>
      <c r="K12" s="182"/>
      <c r="L12" s="183">
        <f t="shared" si="3"/>
        <v>0</v>
      </c>
      <c r="M12" s="161"/>
      <c r="N12" s="161"/>
      <c r="O12" s="101"/>
      <c r="P12" s="46"/>
      <c r="Q12" s="364"/>
      <c r="R12" s="48"/>
      <c r="S12" s="48"/>
      <c r="T12" s="48"/>
      <c r="U12" s="48"/>
      <c r="V12" s="48"/>
      <c r="W12" s="48"/>
      <c r="X12" s="48"/>
      <c r="Y12" s="49"/>
    </row>
    <row r="13" spans="1:25" s="32" customFormat="1" ht="27.75" customHeight="1" x14ac:dyDescent="0.25">
      <c r="A13" s="47"/>
      <c r="B13" s="182"/>
      <c r="C13" s="182"/>
      <c r="D13" s="109"/>
      <c r="E13" s="109"/>
      <c r="F13" s="183">
        <f t="shared" si="0"/>
        <v>0</v>
      </c>
      <c r="G13" s="182"/>
      <c r="H13" s="183">
        <f t="shared" si="1"/>
        <v>0</v>
      </c>
      <c r="I13" s="182"/>
      <c r="J13" s="183">
        <f t="shared" si="2"/>
        <v>0</v>
      </c>
      <c r="K13" s="182"/>
      <c r="L13" s="183">
        <f t="shared" si="3"/>
        <v>0</v>
      </c>
      <c r="M13" s="161"/>
      <c r="N13" s="161"/>
      <c r="O13" s="101"/>
      <c r="P13" s="46"/>
      <c r="Q13" s="364"/>
      <c r="R13" s="48"/>
      <c r="S13" s="48"/>
      <c r="T13" s="48"/>
      <c r="U13" s="48"/>
      <c r="V13" s="48"/>
      <c r="W13" s="48"/>
      <c r="X13" s="48"/>
      <c r="Y13" s="49"/>
    </row>
    <row r="14" spans="1:25" s="32" customFormat="1" ht="27.75" customHeight="1" x14ac:dyDescent="0.25">
      <c r="A14" s="47"/>
      <c r="B14" s="182"/>
      <c r="C14" s="182"/>
      <c r="D14" s="109"/>
      <c r="E14" s="109"/>
      <c r="F14" s="183">
        <f t="shared" si="0"/>
        <v>0</v>
      </c>
      <c r="G14" s="182"/>
      <c r="H14" s="183">
        <f t="shared" si="1"/>
        <v>0</v>
      </c>
      <c r="I14" s="182"/>
      <c r="J14" s="183">
        <f t="shared" si="2"/>
        <v>0</v>
      </c>
      <c r="K14" s="182"/>
      <c r="L14" s="183">
        <f t="shared" si="3"/>
        <v>0</v>
      </c>
      <c r="M14" s="161"/>
      <c r="N14" s="161"/>
      <c r="O14" s="101"/>
      <c r="P14" s="46"/>
      <c r="Q14" s="364"/>
      <c r="R14" s="48"/>
      <c r="S14" s="48"/>
      <c r="T14" s="48"/>
      <c r="U14" s="48"/>
      <c r="V14" s="48"/>
      <c r="W14" s="48"/>
      <c r="X14" s="48"/>
      <c r="Y14" s="49"/>
    </row>
    <row r="15" spans="1:25" s="32" customFormat="1" ht="27.75" customHeight="1" x14ac:dyDescent="0.25">
      <c r="A15" s="47"/>
      <c r="B15" s="182"/>
      <c r="C15" s="182"/>
      <c r="D15" s="109"/>
      <c r="E15" s="109"/>
      <c r="F15" s="183">
        <f t="shared" si="0"/>
        <v>0</v>
      </c>
      <c r="G15" s="182"/>
      <c r="H15" s="183">
        <f t="shared" si="1"/>
        <v>0</v>
      </c>
      <c r="I15" s="182"/>
      <c r="J15" s="183">
        <f t="shared" si="2"/>
        <v>0</v>
      </c>
      <c r="K15" s="182"/>
      <c r="L15" s="183">
        <f t="shared" si="3"/>
        <v>0</v>
      </c>
      <c r="M15" s="161"/>
      <c r="N15" s="161"/>
      <c r="O15" s="101"/>
      <c r="P15" s="46"/>
      <c r="Q15" s="364"/>
      <c r="R15" s="48"/>
      <c r="S15" s="48"/>
      <c r="T15" s="48"/>
      <c r="U15" s="48"/>
      <c r="V15" s="48"/>
      <c r="W15" s="48"/>
      <c r="X15" s="48"/>
      <c r="Y15" s="49"/>
    </row>
    <row r="16" spans="1:25" s="32" customFormat="1" ht="27.75" customHeight="1" thickBot="1" x14ac:dyDescent="0.3">
      <c r="A16" s="29"/>
      <c r="B16" s="30"/>
      <c r="C16" s="30"/>
      <c r="D16" s="108"/>
      <c r="E16" s="108"/>
      <c r="F16" s="34">
        <f t="shared" si="0"/>
        <v>0</v>
      </c>
      <c r="G16" s="30"/>
      <c r="H16" s="34">
        <f t="shared" si="1"/>
        <v>0</v>
      </c>
      <c r="I16" s="30"/>
      <c r="J16" s="34">
        <f t="shared" si="2"/>
        <v>0</v>
      </c>
      <c r="K16" s="30"/>
      <c r="L16" s="34">
        <f t="shared" si="3"/>
        <v>0</v>
      </c>
      <c r="M16" s="162"/>
      <c r="N16" s="162"/>
      <c r="O16" s="111"/>
      <c r="P16" s="31"/>
      <c r="Q16" s="368"/>
      <c r="R16" s="44"/>
      <c r="S16" s="44"/>
      <c r="T16" s="44"/>
      <c r="U16" s="44"/>
      <c r="V16" s="44"/>
      <c r="W16" s="44"/>
      <c r="X16" s="44"/>
      <c r="Y16" s="45"/>
    </row>
    <row r="17" spans="1:25" s="35" customFormat="1" ht="26.25" customHeight="1" x14ac:dyDescent="0.3">
      <c r="A17" s="15"/>
      <c r="B17" s="15"/>
      <c r="C17" s="13"/>
      <c r="D17" s="13"/>
      <c r="E17" s="13"/>
      <c r="F17" s="13"/>
      <c r="G17" s="13"/>
      <c r="H17" s="13"/>
      <c r="I17" s="13"/>
      <c r="J17" s="13"/>
      <c r="K17" s="13"/>
      <c r="L17" s="13"/>
      <c r="M17" s="13"/>
      <c r="N17" s="13"/>
      <c r="O17" s="13"/>
      <c r="P17" s="27"/>
      <c r="Q17" s="2"/>
      <c r="R17" s="2"/>
      <c r="S17" s="2"/>
      <c r="T17" s="2"/>
      <c r="U17" s="2"/>
      <c r="V17" s="2"/>
      <c r="W17" s="2"/>
      <c r="X17" s="2"/>
      <c r="Y17" s="2"/>
    </row>
    <row r="18" spans="1:25" s="36" customFormat="1" ht="26.25" customHeight="1" x14ac:dyDescent="0.3">
      <c r="A18" s="843" t="s">
        <v>825</v>
      </c>
      <c r="B18" s="843"/>
      <c r="C18" s="843"/>
      <c r="D18" s="843"/>
      <c r="E18" s="843"/>
      <c r="F18" s="843"/>
      <c r="G18" s="843"/>
      <c r="H18" s="843"/>
      <c r="I18" s="843"/>
      <c r="J18" s="843"/>
      <c r="K18" s="843"/>
      <c r="L18" s="843"/>
      <c r="M18" s="843"/>
      <c r="N18" s="843"/>
      <c r="O18" s="843"/>
      <c r="P18" s="843"/>
      <c r="Q18" s="2"/>
      <c r="R18" s="2"/>
      <c r="S18" s="2"/>
      <c r="T18" s="2"/>
      <c r="U18" s="2"/>
      <c r="V18" s="2"/>
      <c r="W18" s="2"/>
      <c r="X18" s="2"/>
      <c r="Y18" s="2"/>
    </row>
    <row r="19" spans="1:25" ht="26.25" customHeight="1" x14ac:dyDescent="0.25">
      <c r="A19" s="835" t="s">
        <v>779</v>
      </c>
      <c r="B19" s="835"/>
      <c r="C19" s="835"/>
      <c r="D19" s="835"/>
      <c r="E19" s="835"/>
      <c r="F19" s="835"/>
      <c r="G19" s="835"/>
      <c r="H19" s="835"/>
      <c r="I19" s="835"/>
      <c r="J19" s="835"/>
      <c r="K19" s="835"/>
      <c r="L19" s="835"/>
      <c r="M19" s="835"/>
      <c r="N19" s="835"/>
      <c r="O19" s="835"/>
      <c r="P19" s="835"/>
    </row>
  </sheetData>
  <mergeCells count="25">
    <mergeCell ref="W3:W5"/>
    <mergeCell ref="X3:X5"/>
    <mergeCell ref="Q2:Y2"/>
    <mergeCell ref="Y3:Y5"/>
    <mergeCell ref="Q3:Q5"/>
    <mergeCell ref="R3:R5"/>
    <mergeCell ref="S3:S5"/>
    <mergeCell ref="T3:T5"/>
    <mergeCell ref="U3:U5"/>
    <mergeCell ref="A18:P18"/>
    <mergeCell ref="V3:V5"/>
    <mergeCell ref="A19:P19"/>
    <mergeCell ref="I3:J4"/>
    <mergeCell ref="K3:L4"/>
    <mergeCell ref="G3:H4"/>
    <mergeCell ref="E3:F4"/>
    <mergeCell ref="O3:O5"/>
    <mergeCell ref="M3:M5"/>
    <mergeCell ref="N3:N5"/>
    <mergeCell ref="A2:P2"/>
    <mergeCell ref="D3:D5"/>
    <mergeCell ref="P3:P5"/>
    <mergeCell ref="A3:A5"/>
    <mergeCell ref="B3:B5"/>
    <mergeCell ref="C3:C5"/>
  </mergeCells>
  <phoneticPr fontId="0" type="noConversion"/>
  <printOptions horizontalCentered="1"/>
  <pageMargins left="0.25" right="0.25" top="1" bottom="0.75" header="0.3" footer="0.3"/>
  <pageSetup paperSize="3" orientation="landscape" r:id="rId1"/>
  <headerFooter alignWithMargins="0">
    <oddHeader>&amp;C&amp;16
&amp;A</oddHeader>
    <oddFooter>&amp;C&amp;14ISSUED
JUNE 2009&amp;R&amp;12&amp;F &amp;A
Page 37</oddFooter>
  </headerFooter>
  <colBreaks count="1" manualBreakCount="1">
    <brk id="16"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V48"/>
  <sheetViews>
    <sheetView showGridLines="0" zoomScale="60" zoomScaleNormal="60" zoomScalePageLayoutView="60" workbookViewId="0"/>
  </sheetViews>
  <sheetFormatPr defaultColWidth="0" defaultRowHeight="13.2" x14ac:dyDescent="0.25"/>
  <cols>
    <col min="1" max="1" width="8.6640625" style="2" customWidth="1"/>
    <col min="2" max="2" width="20.6640625" style="2" customWidth="1"/>
    <col min="3" max="3" width="6.6640625" style="2" customWidth="1"/>
    <col min="4" max="4" width="8.44140625" style="2" customWidth="1"/>
    <col min="5" max="5" width="6.6640625" style="2" customWidth="1"/>
    <col min="6" max="6" width="8.44140625" style="2" customWidth="1"/>
    <col min="7" max="7" width="7.33203125" style="2" customWidth="1"/>
    <col min="8" max="8" width="8.6640625" style="2" customWidth="1"/>
    <col min="9" max="9" width="15.5546875" style="2" customWidth="1"/>
    <col min="10" max="10" width="8.6640625" style="2" customWidth="1"/>
    <col min="11" max="11" width="14.33203125" style="2" customWidth="1"/>
    <col min="12" max="12" width="8.6640625" style="2" customWidth="1"/>
    <col min="13" max="13" width="13" style="2" customWidth="1"/>
    <col min="14" max="14" width="6" style="2" customWidth="1"/>
    <col min="15" max="15" width="11.6640625" style="2" customWidth="1"/>
    <col min="16" max="16" width="10.6640625" style="2" customWidth="1"/>
    <col min="17" max="17" width="28.5546875" style="2" customWidth="1"/>
    <col min="18" max="18" width="21.5546875" style="2" bestFit="1" customWidth="1"/>
    <col min="19" max="19" width="20.6640625" style="2" customWidth="1"/>
    <col min="20" max="20" width="12.6640625" style="2" customWidth="1"/>
    <col min="21" max="21" width="16.44140625" style="2" customWidth="1"/>
    <col min="22" max="22" width="17" style="2" customWidth="1"/>
    <col min="23" max="25" width="20.6640625" style="2" customWidth="1"/>
    <col min="26" max="26" width="8.6640625" style="2" customWidth="1"/>
    <col min="27" max="16384" width="0" style="2" hidden="1"/>
  </cols>
  <sheetData>
    <row r="1" spans="1:26" ht="44.25" customHeight="1" thickBot="1" x14ac:dyDescent="0.3"/>
    <row r="2" spans="1:26" s="27" customFormat="1" ht="27.75" customHeight="1" x14ac:dyDescent="0.25">
      <c r="A2" s="869" t="s">
        <v>1589</v>
      </c>
      <c r="B2" s="870"/>
      <c r="C2" s="870"/>
      <c r="D2" s="870"/>
      <c r="E2" s="870"/>
      <c r="F2" s="870"/>
      <c r="G2" s="870"/>
      <c r="H2" s="870"/>
      <c r="I2" s="870"/>
      <c r="J2" s="870"/>
      <c r="K2" s="870"/>
      <c r="L2" s="870"/>
      <c r="M2" s="870"/>
      <c r="N2" s="870"/>
      <c r="O2" s="870"/>
      <c r="P2" s="870"/>
      <c r="Q2" s="871"/>
      <c r="R2" s="987" t="s">
        <v>909</v>
      </c>
      <c r="S2" s="988"/>
      <c r="T2" s="988"/>
      <c r="U2" s="988"/>
      <c r="V2" s="988"/>
      <c r="W2" s="988"/>
      <c r="X2" s="988"/>
      <c r="Y2" s="988"/>
      <c r="Z2" s="906"/>
    </row>
    <row r="3" spans="1:26" s="4" customFormat="1" ht="25.35" customHeight="1" x14ac:dyDescent="0.25">
      <c r="A3" s="828" t="s">
        <v>911</v>
      </c>
      <c r="B3" s="826" t="s">
        <v>842</v>
      </c>
      <c r="C3" s="826" t="s">
        <v>1721</v>
      </c>
      <c r="D3" s="826"/>
      <c r="E3" s="826"/>
      <c r="F3" s="826"/>
      <c r="G3" s="826" t="s">
        <v>1348</v>
      </c>
      <c r="H3" s="896"/>
      <c r="I3" s="826" t="s">
        <v>1082</v>
      </c>
      <c r="J3" s="826" t="s">
        <v>1595</v>
      </c>
      <c r="K3" s="826"/>
      <c r="L3" s="826" t="s">
        <v>1083</v>
      </c>
      <c r="M3" s="826"/>
      <c r="N3" s="853" t="s">
        <v>1353</v>
      </c>
      <c r="O3" s="826" t="s">
        <v>1084</v>
      </c>
      <c r="P3" s="826" t="s">
        <v>1085</v>
      </c>
      <c r="Q3" s="832" t="s">
        <v>822</v>
      </c>
      <c r="R3" s="818" t="s">
        <v>906</v>
      </c>
      <c r="S3" s="815" t="s">
        <v>931</v>
      </c>
      <c r="T3" s="815" t="s">
        <v>932</v>
      </c>
      <c r="U3" s="815" t="s">
        <v>2085</v>
      </c>
      <c r="V3" s="815" t="s">
        <v>2086</v>
      </c>
      <c r="W3" s="815" t="s">
        <v>933</v>
      </c>
      <c r="X3" s="815" t="s">
        <v>940</v>
      </c>
      <c r="Y3" s="815" t="s">
        <v>941</v>
      </c>
      <c r="Z3" s="812" t="s">
        <v>934</v>
      </c>
    </row>
    <row r="4" spans="1:26" s="4" customFormat="1" ht="25.35" customHeight="1" x14ac:dyDescent="0.25">
      <c r="A4" s="828"/>
      <c r="B4" s="826"/>
      <c r="C4" s="826" t="s">
        <v>936</v>
      </c>
      <c r="D4" s="896"/>
      <c r="E4" s="826" t="s">
        <v>813</v>
      </c>
      <c r="F4" s="826"/>
      <c r="G4" s="896"/>
      <c r="H4" s="896"/>
      <c r="I4" s="826"/>
      <c r="J4" s="826" t="s">
        <v>1519</v>
      </c>
      <c r="K4" s="826" t="s">
        <v>1520</v>
      </c>
      <c r="L4" s="826" t="s">
        <v>943</v>
      </c>
      <c r="M4" s="826" t="s">
        <v>1639</v>
      </c>
      <c r="N4" s="890"/>
      <c r="O4" s="826"/>
      <c r="P4" s="826"/>
      <c r="Q4" s="832"/>
      <c r="R4" s="819"/>
      <c r="S4" s="816"/>
      <c r="T4" s="816"/>
      <c r="U4" s="816"/>
      <c r="V4" s="816"/>
      <c r="W4" s="816"/>
      <c r="X4" s="816"/>
      <c r="Y4" s="816"/>
      <c r="Z4" s="813"/>
    </row>
    <row r="5" spans="1:26" s="38" customFormat="1" ht="24.75" customHeight="1" thickBot="1" x14ac:dyDescent="0.3">
      <c r="A5" s="829"/>
      <c r="B5" s="827"/>
      <c r="C5" s="243" t="s">
        <v>955</v>
      </c>
      <c r="D5" s="243" t="s">
        <v>949</v>
      </c>
      <c r="E5" s="243" t="s">
        <v>955</v>
      </c>
      <c r="F5" s="243" t="s">
        <v>949</v>
      </c>
      <c r="G5" s="294" t="s">
        <v>1213</v>
      </c>
      <c r="H5" s="294" t="s">
        <v>1175</v>
      </c>
      <c r="I5" s="827"/>
      <c r="J5" s="827"/>
      <c r="K5" s="827"/>
      <c r="L5" s="827"/>
      <c r="M5" s="827"/>
      <c r="N5" s="891"/>
      <c r="O5" s="827"/>
      <c r="P5" s="827"/>
      <c r="Q5" s="833"/>
      <c r="R5" s="820"/>
      <c r="S5" s="817"/>
      <c r="T5" s="817"/>
      <c r="U5" s="817"/>
      <c r="V5" s="817"/>
      <c r="W5" s="817"/>
      <c r="X5" s="817"/>
      <c r="Y5" s="817"/>
      <c r="Z5" s="814"/>
    </row>
    <row r="6" spans="1:26" s="32" customFormat="1" ht="25.35" customHeight="1" thickTop="1" x14ac:dyDescent="0.25">
      <c r="A6" s="245" t="s">
        <v>1354</v>
      </c>
      <c r="B6" s="246" t="s">
        <v>1292</v>
      </c>
      <c r="C6" s="259">
        <v>40</v>
      </c>
      <c r="D6" s="260">
        <f t="shared" ref="D6:D22" si="0">ROUND(C6*0.472,2-LEN(INT(C6*0.472)))</f>
        <v>19</v>
      </c>
      <c r="E6" s="259">
        <v>160</v>
      </c>
      <c r="F6" s="260">
        <f t="shared" ref="F6:F22" si="1">ROUND(E6*0.472,2-LEN(INT(E6*0.472)))</f>
        <v>76</v>
      </c>
      <c r="G6" s="293">
        <v>0.08</v>
      </c>
      <c r="H6" s="260">
        <f t="shared" ref="H6:H38" si="2">ROUND(G6*250,2-LEN(INT(G6*250)))</f>
        <v>20</v>
      </c>
      <c r="I6" s="246" t="s">
        <v>1588</v>
      </c>
      <c r="J6" s="246" t="s">
        <v>1521</v>
      </c>
      <c r="K6" s="288" t="s">
        <v>1522</v>
      </c>
      <c r="L6" s="246" t="s">
        <v>1638</v>
      </c>
      <c r="M6" s="288" t="s">
        <v>1651</v>
      </c>
      <c r="N6" s="259">
        <v>19</v>
      </c>
      <c r="O6" s="246" t="s">
        <v>1210</v>
      </c>
      <c r="P6" s="246" t="s">
        <v>1168</v>
      </c>
      <c r="Q6" s="247" t="s">
        <v>1138</v>
      </c>
      <c r="R6" s="367"/>
      <c r="S6" s="89"/>
      <c r="T6" s="89"/>
      <c r="U6" s="89"/>
      <c r="V6" s="89"/>
      <c r="W6" s="89"/>
      <c r="X6" s="89"/>
      <c r="Y6" s="89"/>
      <c r="Z6" s="90"/>
    </row>
    <row r="7" spans="1:26" s="32" customFormat="1" ht="25.35" customHeight="1" x14ac:dyDescent="0.25">
      <c r="A7" s="47" t="s">
        <v>1355</v>
      </c>
      <c r="B7" s="182" t="s">
        <v>1292</v>
      </c>
      <c r="C7" s="165">
        <v>70</v>
      </c>
      <c r="D7" s="183">
        <f t="shared" si="0"/>
        <v>33</v>
      </c>
      <c r="E7" s="165">
        <v>280</v>
      </c>
      <c r="F7" s="183">
        <f t="shared" si="1"/>
        <v>130</v>
      </c>
      <c r="G7" s="124">
        <v>0.1</v>
      </c>
      <c r="H7" s="260">
        <f t="shared" si="2"/>
        <v>25</v>
      </c>
      <c r="I7" s="182" t="s">
        <v>1588</v>
      </c>
      <c r="J7" s="182" t="s">
        <v>1521</v>
      </c>
      <c r="K7" s="154" t="s">
        <v>1522</v>
      </c>
      <c r="L7" s="182" t="s">
        <v>1640</v>
      </c>
      <c r="M7" s="154" t="s">
        <v>1652</v>
      </c>
      <c r="N7" s="165">
        <v>23</v>
      </c>
      <c r="O7" s="182" t="s">
        <v>1210</v>
      </c>
      <c r="P7" s="182" t="s">
        <v>1168</v>
      </c>
      <c r="Q7" s="46" t="s">
        <v>1153</v>
      </c>
      <c r="R7" s="364"/>
      <c r="S7" s="48"/>
      <c r="T7" s="48"/>
      <c r="U7" s="48"/>
      <c r="V7" s="48"/>
      <c r="W7" s="48"/>
      <c r="X7" s="48"/>
      <c r="Y7" s="48"/>
      <c r="Z7" s="49"/>
    </row>
    <row r="8" spans="1:26" s="32" customFormat="1" ht="25.35" customHeight="1" x14ac:dyDescent="0.25">
      <c r="A8" s="47" t="s">
        <v>1356</v>
      </c>
      <c r="B8" s="182" t="s">
        <v>1292</v>
      </c>
      <c r="C8" s="165">
        <v>110</v>
      </c>
      <c r="D8" s="183">
        <f t="shared" si="0"/>
        <v>52</v>
      </c>
      <c r="E8" s="165">
        <v>380</v>
      </c>
      <c r="F8" s="183">
        <f t="shared" si="1"/>
        <v>180</v>
      </c>
      <c r="G8" s="124">
        <v>0.09</v>
      </c>
      <c r="H8" s="260">
        <f t="shared" si="2"/>
        <v>23</v>
      </c>
      <c r="I8" s="182" t="s">
        <v>1588</v>
      </c>
      <c r="J8" s="182" t="s">
        <v>1521</v>
      </c>
      <c r="K8" s="154" t="s">
        <v>1522</v>
      </c>
      <c r="L8" s="182" t="s">
        <v>1641</v>
      </c>
      <c r="M8" s="154" t="s">
        <v>1653</v>
      </c>
      <c r="N8" s="165">
        <v>22</v>
      </c>
      <c r="O8" s="182" t="s">
        <v>1210</v>
      </c>
      <c r="P8" s="182" t="s">
        <v>1168</v>
      </c>
      <c r="Q8" s="46" t="s">
        <v>1153</v>
      </c>
      <c r="R8" s="364"/>
      <c r="S8" s="48"/>
      <c r="T8" s="48"/>
      <c r="U8" s="48"/>
      <c r="V8" s="48"/>
      <c r="W8" s="48"/>
      <c r="X8" s="48"/>
      <c r="Y8" s="48"/>
      <c r="Z8" s="49"/>
    </row>
    <row r="9" spans="1:26" s="32" customFormat="1" ht="25.35" customHeight="1" x14ac:dyDescent="0.25">
      <c r="A9" s="47" t="s">
        <v>1357</v>
      </c>
      <c r="B9" s="182" t="s">
        <v>1292</v>
      </c>
      <c r="C9" s="165">
        <v>160</v>
      </c>
      <c r="D9" s="183">
        <f t="shared" si="0"/>
        <v>76</v>
      </c>
      <c r="E9" s="165">
        <v>470</v>
      </c>
      <c r="F9" s="183">
        <f t="shared" si="1"/>
        <v>220</v>
      </c>
      <c r="G9" s="124">
        <v>0.08</v>
      </c>
      <c r="H9" s="260">
        <f t="shared" si="2"/>
        <v>20</v>
      </c>
      <c r="I9" s="182" t="s">
        <v>1588</v>
      </c>
      <c r="J9" s="182" t="s">
        <v>1521</v>
      </c>
      <c r="K9" s="154" t="s">
        <v>1522</v>
      </c>
      <c r="L9" s="182" t="s">
        <v>1642</v>
      </c>
      <c r="M9" s="154" t="s">
        <v>1654</v>
      </c>
      <c r="N9" s="165">
        <v>19</v>
      </c>
      <c r="O9" s="182" t="s">
        <v>1210</v>
      </c>
      <c r="P9" s="182" t="s">
        <v>1168</v>
      </c>
      <c r="Q9" s="46" t="s">
        <v>1153</v>
      </c>
      <c r="R9" s="364"/>
      <c r="S9" s="48"/>
      <c r="T9" s="48"/>
      <c r="U9" s="48"/>
      <c r="V9" s="48"/>
      <c r="W9" s="48"/>
      <c r="X9" s="48"/>
      <c r="Y9" s="48"/>
      <c r="Z9" s="49"/>
    </row>
    <row r="10" spans="1:26" s="32" customFormat="1" ht="25.35" customHeight="1" x14ac:dyDescent="0.25">
      <c r="A10" s="47" t="s">
        <v>1358</v>
      </c>
      <c r="B10" s="182" t="s">
        <v>1292</v>
      </c>
      <c r="C10" s="165">
        <v>220</v>
      </c>
      <c r="D10" s="183">
        <f t="shared" si="0"/>
        <v>100</v>
      </c>
      <c r="E10" s="165">
        <v>640</v>
      </c>
      <c r="F10" s="183">
        <f t="shared" si="1"/>
        <v>300</v>
      </c>
      <c r="G10" s="124">
        <v>0.09</v>
      </c>
      <c r="H10" s="260">
        <f t="shared" si="2"/>
        <v>23</v>
      </c>
      <c r="I10" s="182" t="s">
        <v>1588</v>
      </c>
      <c r="J10" s="182" t="s">
        <v>1521</v>
      </c>
      <c r="K10" s="154" t="s">
        <v>1522</v>
      </c>
      <c r="L10" s="182" t="s">
        <v>1643</v>
      </c>
      <c r="M10" s="154" t="s">
        <v>1655</v>
      </c>
      <c r="N10" s="165">
        <v>21</v>
      </c>
      <c r="O10" s="182" t="s">
        <v>1210</v>
      </c>
      <c r="P10" s="182" t="s">
        <v>1168</v>
      </c>
      <c r="Q10" s="46" t="s">
        <v>1153</v>
      </c>
      <c r="R10" s="364"/>
      <c r="S10" s="48"/>
      <c r="T10" s="48"/>
      <c r="U10" s="48"/>
      <c r="V10" s="48"/>
      <c r="W10" s="48"/>
      <c r="X10" s="48"/>
      <c r="Y10" s="48"/>
      <c r="Z10" s="49"/>
    </row>
    <row r="11" spans="1:26" s="32" customFormat="1" ht="25.35" customHeight="1" x14ac:dyDescent="0.25">
      <c r="A11" s="47" t="s">
        <v>1359</v>
      </c>
      <c r="B11" s="182" t="s">
        <v>1292</v>
      </c>
      <c r="C11" s="165">
        <v>250</v>
      </c>
      <c r="D11" s="183">
        <f t="shared" si="0"/>
        <v>120</v>
      </c>
      <c r="E11" s="165">
        <v>740</v>
      </c>
      <c r="F11" s="183">
        <f t="shared" si="1"/>
        <v>350</v>
      </c>
      <c r="G11" s="124">
        <v>0.1</v>
      </c>
      <c r="H11" s="260">
        <f t="shared" si="2"/>
        <v>25</v>
      </c>
      <c r="I11" s="182" t="s">
        <v>1588</v>
      </c>
      <c r="J11" s="182" t="s">
        <v>1521</v>
      </c>
      <c r="K11" s="154" t="s">
        <v>1522</v>
      </c>
      <c r="L11" s="182" t="s">
        <v>1644</v>
      </c>
      <c r="M11" s="154" t="s">
        <v>1656</v>
      </c>
      <c r="N11" s="165">
        <v>22</v>
      </c>
      <c r="O11" s="182" t="s">
        <v>1210</v>
      </c>
      <c r="P11" s="182" t="s">
        <v>1168</v>
      </c>
      <c r="Q11" s="46" t="s">
        <v>1153</v>
      </c>
      <c r="R11" s="364"/>
      <c r="S11" s="48"/>
      <c r="T11" s="48"/>
      <c r="U11" s="48"/>
      <c r="V11" s="48"/>
      <c r="W11" s="48"/>
      <c r="X11" s="48"/>
      <c r="Y11" s="48"/>
      <c r="Z11" s="49"/>
    </row>
    <row r="12" spans="1:26" s="32" customFormat="1" ht="25.35" customHeight="1" x14ac:dyDescent="0.25">
      <c r="A12" s="47" t="s">
        <v>1360</v>
      </c>
      <c r="B12" s="182" t="s">
        <v>1209</v>
      </c>
      <c r="C12" s="165">
        <v>60</v>
      </c>
      <c r="D12" s="183">
        <f t="shared" si="0"/>
        <v>28</v>
      </c>
      <c r="E12" s="165">
        <v>180</v>
      </c>
      <c r="F12" s="183">
        <f t="shared" si="1"/>
        <v>85</v>
      </c>
      <c r="G12" s="124">
        <v>0.1</v>
      </c>
      <c r="H12" s="260">
        <f t="shared" si="2"/>
        <v>25</v>
      </c>
      <c r="I12" s="182" t="s">
        <v>1588</v>
      </c>
      <c r="J12" s="182" t="s">
        <v>1521</v>
      </c>
      <c r="K12" s="154" t="s">
        <v>1522</v>
      </c>
      <c r="L12" s="182" t="s">
        <v>1645</v>
      </c>
      <c r="M12" s="154" t="s">
        <v>1657</v>
      </c>
      <c r="N12" s="165">
        <v>25</v>
      </c>
      <c r="O12" s="182" t="s">
        <v>1210</v>
      </c>
      <c r="P12" s="182" t="s">
        <v>1168</v>
      </c>
      <c r="Q12" s="46" t="s">
        <v>1153</v>
      </c>
      <c r="R12" s="364"/>
      <c r="S12" s="48"/>
      <c r="T12" s="48"/>
      <c r="U12" s="48"/>
      <c r="V12" s="48"/>
      <c r="W12" s="48"/>
      <c r="X12" s="48"/>
      <c r="Y12" s="48"/>
      <c r="Z12" s="49"/>
    </row>
    <row r="13" spans="1:26" s="32" customFormat="1" ht="25.35" customHeight="1" x14ac:dyDescent="0.25">
      <c r="A13" s="47" t="s">
        <v>1361</v>
      </c>
      <c r="B13" s="182" t="s">
        <v>1209</v>
      </c>
      <c r="C13" s="165">
        <v>110</v>
      </c>
      <c r="D13" s="183">
        <f t="shared" si="0"/>
        <v>52</v>
      </c>
      <c r="E13" s="165">
        <v>320</v>
      </c>
      <c r="F13" s="183">
        <f t="shared" si="1"/>
        <v>150</v>
      </c>
      <c r="G13" s="124">
        <v>0.1</v>
      </c>
      <c r="H13" s="260">
        <f t="shared" si="2"/>
        <v>25</v>
      </c>
      <c r="I13" s="182" t="s">
        <v>1588</v>
      </c>
      <c r="J13" s="182" t="s">
        <v>1521</v>
      </c>
      <c r="K13" s="154" t="s">
        <v>1522</v>
      </c>
      <c r="L13" s="182" t="s">
        <v>1646</v>
      </c>
      <c r="M13" s="154" t="s">
        <v>1658</v>
      </c>
      <c r="N13" s="165">
        <v>30</v>
      </c>
      <c r="O13" s="182" t="s">
        <v>1210</v>
      </c>
      <c r="P13" s="182" t="s">
        <v>1168</v>
      </c>
      <c r="Q13" s="46" t="s">
        <v>1153</v>
      </c>
      <c r="R13" s="364"/>
      <c r="S13" s="48"/>
      <c r="T13" s="48"/>
      <c r="U13" s="48"/>
      <c r="V13" s="48"/>
      <c r="W13" s="48"/>
      <c r="X13" s="48"/>
      <c r="Y13" s="48"/>
      <c r="Z13" s="49"/>
    </row>
    <row r="14" spans="1:26" s="32" customFormat="1" ht="25.35" customHeight="1" x14ac:dyDescent="0.25">
      <c r="A14" s="47" t="s">
        <v>1362</v>
      </c>
      <c r="B14" s="182" t="s">
        <v>1209</v>
      </c>
      <c r="C14" s="165">
        <v>160</v>
      </c>
      <c r="D14" s="183">
        <f t="shared" si="0"/>
        <v>76</v>
      </c>
      <c r="E14" s="165">
        <v>450</v>
      </c>
      <c r="F14" s="183">
        <f t="shared" si="1"/>
        <v>210</v>
      </c>
      <c r="G14" s="124">
        <v>0.1</v>
      </c>
      <c r="H14" s="260">
        <f t="shared" si="2"/>
        <v>25</v>
      </c>
      <c r="I14" s="182" t="s">
        <v>1588</v>
      </c>
      <c r="J14" s="182" t="s">
        <v>1521</v>
      </c>
      <c r="K14" s="154" t="s">
        <v>1522</v>
      </c>
      <c r="L14" s="182" t="s">
        <v>1647</v>
      </c>
      <c r="M14" s="154" t="s">
        <v>1659</v>
      </c>
      <c r="N14" s="165">
        <v>33</v>
      </c>
      <c r="O14" s="182" t="s">
        <v>1210</v>
      </c>
      <c r="P14" s="182" t="s">
        <v>1168</v>
      </c>
      <c r="Q14" s="46" t="s">
        <v>1153</v>
      </c>
      <c r="R14" s="364"/>
      <c r="S14" s="48"/>
      <c r="T14" s="48"/>
      <c r="U14" s="48"/>
      <c r="V14" s="48"/>
      <c r="W14" s="48"/>
      <c r="X14" s="48"/>
      <c r="Y14" s="48"/>
      <c r="Z14" s="49"/>
    </row>
    <row r="15" spans="1:26" s="32" customFormat="1" ht="25.35" customHeight="1" x14ac:dyDescent="0.25">
      <c r="A15" s="47" t="s">
        <v>1363</v>
      </c>
      <c r="B15" s="182" t="s">
        <v>1209</v>
      </c>
      <c r="C15" s="165">
        <v>240</v>
      </c>
      <c r="D15" s="183">
        <f t="shared" si="0"/>
        <v>110</v>
      </c>
      <c r="E15" s="165">
        <v>700</v>
      </c>
      <c r="F15" s="183">
        <f t="shared" si="1"/>
        <v>330</v>
      </c>
      <c r="G15" s="124">
        <v>0.1</v>
      </c>
      <c r="H15" s="260">
        <f t="shared" si="2"/>
        <v>25</v>
      </c>
      <c r="I15" s="182" t="s">
        <v>1588</v>
      </c>
      <c r="J15" s="182" t="s">
        <v>1521</v>
      </c>
      <c r="K15" s="154" t="s">
        <v>1522</v>
      </c>
      <c r="L15" s="182" t="s">
        <v>1648</v>
      </c>
      <c r="M15" s="154" t="s">
        <v>1654</v>
      </c>
      <c r="N15" s="165">
        <v>36</v>
      </c>
      <c r="O15" s="182" t="s">
        <v>1210</v>
      </c>
      <c r="P15" s="182" t="s">
        <v>1168</v>
      </c>
      <c r="Q15" s="46" t="s">
        <v>1153</v>
      </c>
      <c r="R15" s="364"/>
      <c r="S15" s="48"/>
      <c r="T15" s="48"/>
      <c r="U15" s="48"/>
      <c r="V15" s="48"/>
      <c r="W15" s="48"/>
      <c r="X15" s="48"/>
      <c r="Y15" s="48"/>
      <c r="Z15" s="49"/>
    </row>
    <row r="16" spans="1:26" s="32" customFormat="1" ht="25.35" customHeight="1" x14ac:dyDescent="0.25">
      <c r="A16" s="47" t="s">
        <v>1364</v>
      </c>
      <c r="B16" s="182" t="s">
        <v>1209</v>
      </c>
      <c r="C16" s="165">
        <v>220</v>
      </c>
      <c r="D16" s="183">
        <f t="shared" si="0"/>
        <v>100</v>
      </c>
      <c r="E16" s="165">
        <v>950</v>
      </c>
      <c r="F16" s="183">
        <f t="shared" si="1"/>
        <v>450</v>
      </c>
      <c r="G16" s="124">
        <v>0.1</v>
      </c>
      <c r="H16" s="260">
        <f t="shared" si="2"/>
        <v>25</v>
      </c>
      <c r="I16" s="182" t="s">
        <v>1588</v>
      </c>
      <c r="J16" s="182" t="s">
        <v>1521</v>
      </c>
      <c r="K16" s="154" t="s">
        <v>1522</v>
      </c>
      <c r="L16" s="182" t="s">
        <v>1643</v>
      </c>
      <c r="M16" s="154" t="s">
        <v>1655</v>
      </c>
      <c r="N16" s="165">
        <v>38</v>
      </c>
      <c r="O16" s="182" t="s">
        <v>1210</v>
      </c>
      <c r="P16" s="182" t="s">
        <v>1168</v>
      </c>
      <c r="Q16" s="46" t="s">
        <v>1153</v>
      </c>
      <c r="R16" s="364"/>
      <c r="S16" s="48"/>
      <c r="T16" s="48"/>
      <c r="U16" s="48"/>
      <c r="V16" s="48"/>
      <c r="W16" s="48"/>
      <c r="X16" s="48"/>
      <c r="Y16" s="48"/>
      <c r="Z16" s="49"/>
    </row>
    <row r="17" spans="1:26" s="32" customFormat="1" ht="25.35" customHeight="1" x14ac:dyDescent="0.25">
      <c r="A17" s="47" t="s">
        <v>1365</v>
      </c>
      <c r="B17" s="182" t="s">
        <v>1209</v>
      </c>
      <c r="C17" s="165">
        <v>280</v>
      </c>
      <c r="D17" s="183">
        <f t="shared" si="0"/>
        <v>130</v>
      </c>
      <c r="E17" s="165">
        <v>1200</v>
      </c>
      <c r="F17" s="183">
        <f t="shared" si="1"/>
        <v>570</v>
      </c>
      <c r="G17" s="124">
        <v>0.1</v>
      </c>
      <c r="H17" s="260">
        <f t="shared" si="2"/>
        <v>25</v>
      </c>
      <c r="I17" s="182" t="s">
        <v>1588</v>
      </c>
      <c r="J17" s="182" t="s">
        <v>1521</v>
      </c>
      <c r="K17" s="154" t="s">
        <v>1522</v>
      </c>
      <c r="L17" s="182" t="s">
        <v>1644</v>
      </c>
      <c r="M17" s="154" t="s">
        <v>1656</v>
      </c>
      <c r="N17" s="165">
        <v>41</v>
      </c>
      <c r="O17" s="182" t="s">
        <v>1210</v>
      </c>
      <c r="P17" s="182" t="s">
        <v>1168</v>
      </c>
      <c r="Q17" s="46" t="s">
        <v>1153</v>
      </c>
      <c r="R17" s="364"/>
      <c r="S17" s="48"/>
      <c r="T17" s="48"/>
      <c r="U17" s="48"/>
      <c r="V17" s="48"/>
      <c r="W17" s="48"/>
      <c r="X17" s="48"/>
      <c r="Y17" s="48"/>
      <c r="Z17" s="49"/>
    </row>
    <row r="18" spans="1:26" s="32" customFormat="1" ht="25.35" customHeight="1" x14ac:dyDescent="0.25">
      <c r="A18" s="47" t="s">
        <v>1370</v>
      </c>
      <c r="B18" s="182" t="s">
        <v>1390</v>
      </c>
      <c r="C18" s="165">
        <v>110</v>
      </c>
      <c r="D18" s="183">
        <f t="shared" si="0"/>
        <v>52</v>
      </c>
      <c r="E18" s="165">
        <v>500</v>
      </c>
      <c r="F18" s="183">
        <f t="shared" si="1"/>
        <v>240</v>
      </c>
      <c r="G18" s="124">
        <v>0.08</v>
      </c>
      <c r="H18" s="260">
        <f t="shared" si="2"/>
        <v>20</v>
      </c>
      <c r="I18" s="182" t="s">
        <v>1396</v>
      </c>
      <c r="J18" s="182" t="s">
        <v>1649</v>
      </c>
      <c r="K18" s="154" t="s">
        <v>1663</v>
      </c>
      <c r="L18" s="182" t="s">
        <v>1647</v>
      </c>
      <c r="M18" s="154" t="s">
        <v>1660</v>
      </c>
      <c r="N18" s="165">
        <v>41</v>
      </c>
      <c r="O18" s="182" t="s">
        <v>1210</v>
      </c>
      <c r="P18" s="182" t="s">
        <v>1168</v>
      </c>
      <c r="Q18" s="46" t="s">
        <v>1153</v>
      </c>
      <c r="R18" s="364"/>
      <c r="S18" s="48"/>
      <c r="T18" s="48"/>
      <c r="U18" s="48"/>
      <c r="V18" s="48"/>
      <c r="W18" s="48"/>
      <c r="X18" s="48"/>
      <c r="Y18" s="48"/>
      <c r="Z18" s="49"/>
    </row>
    <row r="19" spans="1:26" s="32" customFormat="1" ht="25.35" customHeight="1" x14ac:dyDescent="0.25">
      <c r="A19" s="47" t="s">
        <v>1371</v>
      </c>
      <c r="B19" s="182" t="s">
        <v>1390</v>
      </c>
      <c r="C19" s="165">
        <v>160</v>
      </c>
      <c r="D19" s="183">
        <f t="shared" si="0"/>
        <v>76</v>
      </c>
      <c r="E19" s="165">
        <v>760</v>
      </c>
      <c r="F19" s="183">
        <f t="shared" si="1"/>
        <v>360</v>
      </c>
      <c r="G19" s="124">
        <v>0.08</v>
      </c>
      <c r="H19" s="260">
        <f t="shared" si="2"/>
        <v>20</v>
      </c>
      <c r="I19" s="182" t="s">
        <v>1396</v>
      </c>
      <c r="J19" s="182" t="s">
        <v>1665</v>
      </c>
      <c r="K19" s="154" t="s">
        <v>1670</v>
      </c>
      <c r="L19" s="182" t="s">
        <v>1648</v>
      </c>
      <c r="M19" s="154" t="s">
        <v>1661</v>
      </c>
      <c r="N19" s="165">
        <v>42</v>
      </c>
      <c r="O19" s="182" t="s">
        <v>1210</v>
      </c>
      <c r="P19" s="182" t="s">
        <v>1168</v>
      </c>
      <c r="Q19" s="46" t="s">
        <v>1153</v>
      </c>
      <c r="R19" s="364"/>
      <c r="S19" s="48"/>
      <c r="T19" s="48"/>
      <c r="U19" s="48"/>
      <c r="V19" s="48"/>
      <c r="W19" s="48"/>
      <c r="X19" s="48"/>
      <c r="Y19" s="48"/>
      <c r="Z19" s="49"/>
    </row>
    <row r="20" spans="1:26" s="32" customFormat="1" ht="25.35" customHeight="1" x14ac:dyDescent="0.25">
      <c r="A20" s="47" t="s">
        <v>1372</v>
      </c>
      <c r="B20" s="182" t="s">
        <v>1390</v>
      </c>
      <c r="C20" s="165">
        <v>220</v>
      </c>
      <c r="D20" s="183">
        <f t="shared" si="0"/>
        <v>100</v>
      </c>
      <c r="E20" s="165">
        <v>1000</v>
      </c>
      <c r="F20" s="183">
        <f t="shared" si="1"/>
        <v>470</v>
      </c>
      <c r="G20" s="124">
        <v>0.08</v>
      </c>
      <c r="H20" s="260">
        <f t="shared" si="2"/>
        <v>20</v>
      </c>
      <c r="I20" s="182" t="s">
        <v>1396</v>
      </c>
      <c r="J20" s="182" t="s">
        <v>1666</v>
      </c>
      <c r="K20" s="154" t="s">
        <v>1671</v>
      </c>
      <c r="L20" s="182" t="s">
        <v>1643</v>
      </c>
      <c r="M20" s="154" t="s">
        <v>1655</v>
      </c>
      <c r="N20" s="165">
        <v>43</v>
      </c>
      <c r="O20" s="182" t="s">
        <v>1210</v>
      </c>
      <c r="P20" s="182" t="s">
        <v>1168</v>
      </c>
      <c r="Q20" s="46" t="s">
        <v>1153</v>
      </c>
      <c r="R20" s="364"/>
      <c r="S20" s="48"/>
      <c r="T20" s="48"/>
      <c r="U20" s="48"/>
      <c r="V20" s="48"/>
      <c r="W20" s="48"/>
      <c r="X20" s="48"/>
      <c r="Y20" s="48"/>
      <c r="Z20" s="49"/>
    </row>
    <row r="21" spans="1:26" s="32" customFormat="1" ht="25.35" customHeight="1" x14ac:dyDescent="0.25">
      <c r="A21" s="47" t="s">
        <v>1373</v>
      </c>
      <c r="B21" s="182" t="s">
        <v>1390</v>
      </c>
      <c r="C21" s="165">
        <v>280</v>
      </c>
      <c r="D21" s="183">
        <f t="shared" si="0"/>
        <v>130</v>
      </c>
      <c r="E21" s="165">
        <v>1300</v>
      </c>
      <c r="F21" s="183">
        <f t="shared" si="1"/>
        <v>610</v>
      </c>
      <c r="G21" s="124">
        <v>0.08</v>
      </c>
      <c r="H21" s="260">
        <f t="shared" si="2"/>
        <v>20</v>
      </c>
      <c r="I21" s="182" t="s">
        <v>1396</v>
      </c>
      <c r="J21" s="182" t="s">
        <v>1667</v>
      </c>
      <c r="K21" s="154" t="s">
        <v>1672</v>
      </c>
      <c r="L21" s="182" t="s">
        <v>1644</v>
      </c>
      <c r="M21" s="154" t="s">
        <v>1662</v>
      </c>
      <c r="N21" s="165">
        <v>44</v>
      </c>
      <c r="O21" s="182" t="s">
        <v>1210</v>
      </c>
      <c r="P21" s="182" t="s">
        <v>1168</v>
      </c>
      <c r="Q21" s="46" t="s">
        <v>1153</v>
      </c>
      <c r="R21" s="364"/>
      <c r="S21" s="48"/>
      <c r="T21" s="48"/>
      <c r="U21" s="48"/>
      <c r="V21" s="48"/>
      <c r="W21" s="48"/>
      <c r="X21" s="48"/>
      <c r="Y21" s="48"/>
      <c r="Z21" s="49"/>
    </row>
    <row r="22" spans="1:26" s="32" customFormat="1" ht="25.35" customHeight="1" x14ac:dyDescent="0.25">
      <c r="A22" s="47" t="s">
        <v>1374</v>
      </c>
      <c r="B22" s="182" t="s">
        <v>1390</v>
      </c>
      <c r="C22" s="165">
        <v>350</v>
      </c>
      <c r="D22" s="183">
        <f t="shared" si="0"/>
        <v>170</v>
      </c>
      <c r="E22" s="165">
        <v>1500</v>
      </c>
      <c r="F22" s="183">
        <f t="shared" si="1"/>
        <v>710</v>
      </c>
      <c r="G22" s="124">
        <v>0.08</v>
      </c>
      <c r="H22" s="260">
        <f t="shared" si="2"/>
        <v>20</v>
      </c>
      <c r="I22" s="182" t="s">
        <v>1396</v>
      </c>
      <c r="J22" s="182" t="s">
        <v>1668</v>
      </c>
      <c r="K22" s="154" t="s">
        <v>1673</v>
      </c>
      <c r="L22" s="182" t="s">
        <v>1649</v>
      </c>
      <c r="M22" s="154" t="s">
        <v>1663</v>
      </c>
      <c r="N22" s="165">
        <v>42</v>
      </c>
      <c r="O22" s="182" t="s">
        <v>1210</v>
      </c>
      <c r="P22" s="182" t="s">
        <v>1168</v>
      </c>
      <c r="Q22" s="46" t="s">
        <v>1153</v>
      </c>
      <c r="R22" s="364"/>
      <c r="S22" s="48"/>
      <c r="T22" s="48"/>
      <c r="U22" s="48"/>
      <c r="V22" s="48"/>
      <c r="W22" s="48"/>
      <c r="X22" s="48"/>
      <c r="Y22" s="48"/>
      <c r="Z22" s="49"/>
    </row>
    <row r="23" spans="1:26" s="32" customFormat="1" ht="25.35" customHeight="1" x14ac:dyDescent="0.25">
      <c r="A23" s="47" t="s">
        <v>1375</v>
      </c>
      <c r="B23" s="182" t="s">
        <v>1390</v>
      </c>
      <c r="C23" s="165">
        <v>440</v>
      </c>
      <c r="D23" s="183">
        <f t="shared" ref="D23:D38" si="3">ROUND(C23*0.472,2-LEN(INT(C23*0.472)))</f>
        <v>210</v>
      </c>
      <c r="E23" s="165">
        <v>2000</v>
      </c>
      <c r="F23" s="183">
        <f t="shared" ref="F23:F38" si="4">ROUND(E23*0.472,2-LEN(INT(E23*0.472)))</f>
        <v>940</v>
      </c>
      <c r="G23" s="124">
        <v>0.08</v>
      </c>
      <c r="H23" s="260">
        <f t="shared" si="2"/>
        <v>20</v>
      </c>
      <c r="I23" s="182" t="s">
        <v>1396</v>
      </c>
      <c r="J23" s="182" t="s">
        <v>1669</v>
      </c>
      <c r="K23" s="154" t="s">
        <v>1674</v>
      </c>
      <c r="L23" s="182" t="s">
        <v>1650</v>
      </c>
      <c r="M23" s="154" t="s">
        <v>1664</v>
      </c>
      <c r="N23" s="165">
        <v>45</v>
      </c>
      <c r="O23" s="182" t="s">
        <v>1210</v>
      </c>
      <c r="P23" s="182" t="s">
        <v>1168</v>
      </c>
      <c r="Q23" s="46" t="s">
        <v>1153</v>
      </c>
      <c r="R23" s="364"/>
      <c r="S23" s="48"/>
      <c r="T23" s="48"/>
      <c r="U23" s="48"/>
      <c r="V23" s="48"/>
      <c r="W23" s="48"/>
      <c r="X23" s="48"/>
      <c r="Y23" s="48"/>
      <c r="Z23" s="49"/>
    </row>
    <row r="24" spans="1:26" s="32" customFormat="1" ht="25.35" customHeight="1" x14ac:dyDescent="0.25">
      <c r="A24" s="47" t="s">
        <v>1377</v>
      </c>
      <c r="B24" s="182" t="s">
        <v>1596</v>
      </c>
      <c r="C24" s="165">
        <v>80</v>
      </c>
      <c r="D24" s="183">
        <f t="shared" si="3"/>
        <v>38</v>
      </c>
      <c r="E24" s="165">
        <v>120</v>
      </c>
      <c r="F24" s="183">
        <f t="shared" si="4"/>
        <v>57</v>
      </c>
      <c r="G24" s="124">
        <v>0.1</v>
      </c>
      <c r="H24" s="260">
        <f t="shared" si="2"/>
        <v>25</v>
      </c>
      <c r="I24" s="182" t="s">
        <v>1096</v>
      </c>
      <c r="J24" s="182" t="s">
        <v>1525</v>
      </c>
      <c r="K24" s="154" t="s">
        <v>1526</v>
      </c>
      <c r="L24" s="182" t="s">
        <v>1527</v>
      </c>
      <c r="M24" s="154" t="s">
        <v>1528</v>
      </c>
      <c r="N24" s="165">
        <v>25</v>
      </c>
      <c r="O24" s="182" t="s">
        <v>1682</v>
      </c>
      <c r="P24" s="182" t="s">
        <v>1168</v>
      </c>
      <c r="Q24" s="46" t="s">
        <v>1153</v>
      </c>
      <c r="R24" s="364"/>
      <c r="S24" s="48"/>
      <c r="T24" s="48"/>
      <c r="U24" s="48"/>
      <c r="V24" s="48"/>
      <c r="W24" s="48"/>
      <c r="X24" s="48"/>
      <c r="Y24" s="48"/>
      <c r="Z24" s="49"/>
    </row>
    <row r="25" spans="1:26" s="32" customFormat="1" ht="25.35" customHeight="1" x14ac:dyDescent="0.25">
      <c r="A25" s="47" t="s">
        <v>1378</v>
      </c>
      <c r="B25" s="182" t="s">
        <v>1596</v>
      </c>
      <c r="C25" s="165">
        <v>80</v>
      </c>
      <c r="D25" s="183">
        <f t="shared" si="3"/>
        <v>38</v>
      </c>
      <c r="E25" s="165">
        <v>160</v>
      </c>
      <c r="F25" s="183">
        <f t="shared" si="4"/>
        <v>76</v>
      </c>
      <c r="G25" s="124">
        <v>0.09</v>
      </c>
      <c r="H25" s="260">
        <f t="shared" si="2"/>
        <v>23</v>
      </c>
      <c r="I25" s="182" t="s">
        <v>1096</v>
      </c>
      <c r="J25" s="182" t="s">
        <v>1529</v>
      </c>
      <c r="K25" s="154" t="s">
        <v>1530</v>
      </c>
      <c r="L25" s="182" t="s">
        <v>1531</v>
      </c>
      <c r="M25" s="154" t="s">
        <v>1532</v>
      </c>
      <c r="N25" s="165">
        <v>25</v>
      </c>
      <c r="O25" s="182" t="s">
        <v>1682</v>
      </c>
      <c r="P25" s="182" t="s">
        <v>1168</v>
      </c>
      <c r="Q25" s="46" t="s">
        <v>1153</v>
      </c>
      <c r="R25" s="364"/>
      <c r="S25" s="48"/>
      <c r="T25" s="48"/>
      <c r="U25" s="48"/>
      <c r="V25" s="48"/>
      <c r="W25" s="48"/>
      <c r="X25" s="48"/>
      <c r="Y25" s="48"/>
      <c r="Z25" s="49"/>
    </row>
    <row r="26" spans="1:26" s="32" customFormat="1" ht="25.35" customHeight="1" x14ac:dyDescent="0.25">
      <c r="A26" s="47" t="s">
        <v>1379</v>
      </c>
      <c r="B26" s="182" t="s">
        <v>1596</v>
      </c>
      <c r="C26" s="165">
        <v>130</v>
      </c>
      <c r="D26" s="183">
        <f t="shared" si="3"/>
        <v>61</v>
      </c>
      <c r="E26" s="165">
        <v>350</v>
      </c>
      <c r="F26" s="183">
        <f t="shared" si="4"/>
        <v>170</v>
      </c>
      <c r="G26" s="124">
        <v>0.08</v>
      </c>
      <c r="H26" s="260">
        <f t="shared" si="2"/>
        <v>20</v>
      </c>
      <c r="I26" s="182" t="s">
        <v>1096</v>
      </c>
      <c r="J26" s="182" t="s">
        <v>1533</v>
      </c>
      <c r="K26" s="154" t="s">
        <v>1534</v>
      </c>
      <c r="L26" s="182" t="s">
        <v>1529</v>
      </c>
      <c r="M26" s="154" t="s">
        <v>1530</v>
      </c>
      <c r="N26" s="165">
        <v>26</v>
      </c>
      <c r="O26" s="182" t="s">
        <v>1682</v>
      </c>
      <c r="P26" s="182" t="s">
        <v>1168</v>
      </c>
      <c r="Q26" s="46" t="s">
        <v>1153</v>
      </c>
      <c r="R26" s="364"/>
      <c r="S26" s="48"/>
      <c r="T26" s="48"/>
      <c r="U26" s="48"/>
      <c r="V26" s="48"/>
      <c r="W26" s="48"/>
      <c r="X26" s="48"/>
      <c r="Y26" s="48"/>
      <c r="Z26" s="49"/>
    </row>
    <row r="27" spans="1:26" s="32" customFormat="1" ht="25.35" customHeight="1" x14ac:dyDescent="0.25">
      <c r="A27" s="47" t="s">
        <v>1380</v>
      </c>
      <c r="B27" s="182" t="s">
        <v>1596</v>
      </c>
      <c r="C27" s="165">
        <v>200</v>
      </c>
      <c r="D27" s="183">
        <f t="shared" si="3"/>
        <v>94</v>
      </c>
      <c r="E27" s="165">
        <v>500</v>
      </c>
      <c r="F27" s="183">
        <f t="shared" si="4"/>
        <v>240</v>
      </c>
      <c r="G27" s="124">
        <v>0.1</v>
      </c>
      <c r="H27" s="260">
        <f t="shared" si="2"/>
        <v>25</v>
      </c>
      <c r="I27" s="182" t="s">
        <v>1096</v>
      </c>
      <c r="J27" s="182" t="s">
        <v>1677</v>
      </c>
      <c r="K27" s="154" t="s">
        <v>1680</v>
      </c>
      <c r="L27" s="182" t="s">
        <v>1678</v>
      </c>
      <c r="M27" s="154" t="s">
        <v>1681</v>
      </c>
      <c r="N27" s="165">
        <v>26</v>
      </c>
      <c r="O27" s="182" t="s">
        <v>1682</v>
      </c>
      <c r="P27" s="182" t="s">
        <v>1168</v>
      </c>
      <c r="Q27" s="46" t="s">
        <v>1153</v>
      </c>
      <c r="R27" s="364"/>
      <c r="S27" s="48"/>
      <c r="T27" s="48"/>
      <c r="U27" s="48"/>
      <c r="V27" s="48"/>
      <c r="W27" s="48"/>
      <c r="X27" s="48"/>
      <c r="Y27" s="48"/>
      <c r="Z27" s="49"/>
    </row>
    <row r="28" spans="1:26" s="32" customFormat="1" ht="25.35" customHeight="1" x14ac:dyDescent="0.25">
      <c r="A28" s="47" t="s">
        <v>1381</v>
      </c>
      <c r="B28" s="182" t="s">
        <v>1596</v>
      </c>
      <c r="C28" s="165">
        <v>400</v>
      </c>
      <c r="D28" s="183">
        <f t="shared" si="3"/>
        <v>190</v>
      </c>
      <c r="E28" s="165">
        <v>700</v>
      </c>
      <c r="F28" s="183">
        <f t="shared" si="4"/>
        <v>330</v>
      </c>
      <c r="G28" s="124">
        <v>0.08</v>
      </c>
      <c r="H28" s="260">
        <f t="shared" si="2"/>
        <v>20</v>
      </c>
      <c r="I28" s="182" t="s">
        <v>1096</v>
      </c>
      <c r="J28" s="182" t="s">
        <v>1597</v>
      </c>
      <c r="K28" s="154" t="s">
        <v>1536</v>
      </c>
      <c r="L28" s="182" t="s">
        <v>1675</v>
      </c>
      <c r="M28" s="154" t="s">
        <v>1537</v>
      </c>
      <c r="N28" s="165">
        <v>26</v>
      </c>
      <c r="O28" s="182" t="s">
        <v>1682</v>
      </c>
      <c r="P28" s="182" t="s">
        <v>1168</v>
      </c>
      <c r="Q28" s="46" t="s">
        <v>1153</v>
      </c>
      <c r="R28" s="364"/>
      <c r="S28" s="48"/>
      <c r="T28" s="48"/>
      <c r="U28" s="48"/>
      <c r="V28" s="48"/>
      <c r="W28" s="48"/>
      <c r="X28" s="48"/>
      <c r="Y28" s="48"/>
      <c r="Z28" s="49"/>
    </row>
    <row r="29" spans="1:26" s="32" customFormat="1" ht="25.35" customHeight="1" x14ac:dyDescent="0.25">
      <c r="A29" s="47" t="s">
        <v>1382</v>
      </c>
      <c r="B29" s="182" t="s">
        <v>1596</v>
      </c>
      <c r="C29" s="165">
        <v>360</v>
      </c>
      <c r="D29" s="183">
        <f t="shared" si="3"/>
        <v>170</v>
      </c>
      <c r="E29" s="165">
        <v>700</v>
      </c>
      <c r="F29" s="183">
        <f t="shared" si="4"/>
        <v>330</v>
      </c>
      <c r="G29" s="124">
        <v>7.0000000000000007E-2</v>
      </c>
      <c r="H29" s="260">
        <f t="shared" si="2"/>
        <v>18</v>
      </c>
      <c r="I29" s="182" t="s">
        <v>1096</v>
      </c>
      <c r="J29" s="182" t="s">
        <v>1538</v>
      </c>
      <c r="K29" s="154" t="s">
        <v>1539</v>
      </c>
      <c r="L29" s="182" t="s">
        <v>1540</v>
      </c>
      <c r="M29" s="154" t="s">
        <v>1541</v>
      </c>
      <c r="N29" s="165">
        <v>27</v>
      </c>
      <c r="O29" s="182" t="s">
        <v>1682</v>
      </c>
      <c r="P29" s="182" t="s">
        <v>1168</v>
      </c>
      <c r="Q29" s="46" t="s">
        <v>1153</v>
      </c>
      <c r="R29" s="364"/>
      <c r="S29" s="48"/>
      <c r="T29" s="48"/>
      <c r="U29" s="48"/>
      <c r="V29" s="48"/>
      <c r="W29" s="48"/>
      <c r="X29" s="48"/>
      <c r="Y29" s="48"/>
      <c r="Z29" s="49"/>
    </row>
    <row r="30" spans="1:26" s="32" customFormat="1" ht="25.35" customHeight="1" x14ac:dyDescent="0.25">
      <c r="A30" s="47" t="s">
        <v>1397</v>
      </c>
      <c r="B30" s="182" t="s">
        <v>1596</v>
      </c>
      <c r="C30" s="165">
        <v>560</v>
      </c>
      <c r="D30" s="183">
        <f t="shared" si="3"/>
        <v>260</v>
      </c>
      <c r="E30" s="165">
        <v>1100</v>
      </c>
      <c r="F30" s="183">
        <f t="shared" si="4"/>
        <v>520</v>
      </c>
      <c r="G30" s="124">
        <v>7.0000000000000007E-2</v>
      </c>
      <c r="H30" s="260">
        <f t="shared" si="2"/>
        <v>18</v>
      </c>
      <c r="I30" s="182" t="s">
        <v>1096</v>
      </c>
      <c r="J30" s="182" t="s">
        <v>1542</v>
      </c>
      <c r="K30" s="154" t="s">
        <v>1543</v>
      </c>
      <c r="L30" s="182" t="s">
        <v>1513</v>
      </c>
      <c r="M30" s="154" t="s">
        <v>1544</v>
      </c>
      <c r="N30" s="165">
        <v>28</v>
      </c>
      <c r="O30" s="182" t="s">
        <v>1682</v>
      </c>
      <c r="P30" s="182" t="s">
        <v>1168</v>
      </c>
      <c r="Q30" s="46" t="s">
        <v>1153</v>
      </c>
      <c r="R30" s="364"/>
      <c r="S30" s="48"/>
      <c r="T30" s="48"/>
      <c r="U30" s="48"/>
      <c r="V30" s="48"/>
      <c r="W30" s="48"/>
      <c r="X30" s="48"/>
      <c r="Y30" s="48"/>
      <c r="Z30" s="49"/>
    </row>
    <row r="31" spans="1:26" s="32" customFormat="1" ht="25.35" customHeight="1" x14ac:dyDescent="0.25">
      <c r="A31" s="47" t="s">
        <v>1676</v>
      </c>
      <c r="B31" s="182" t="s">
        <v>1596</v>
      </c>
      <c r="C31" s="165">
        <v>1250</v>
      </c>
      <c r="D31" s="183">
        <f t="shared" si="3"/>
        <v>590</v>
      </c>
      <c r="E31" s="165">
        <v>3000</v>
      </c>
      <c r="F31" s="183">
        <f t="shared" si="4"/>
        <v>1400</v>
      </c>
      <c r="G31" s="124">
        <v>0.1</v>
      </c>
      <c r="H31" s="260">
        <f t="shared" si="2"/>
        <v>25</v>
      </c>
      <c r="I31" s="182" t="s">
        <v>1096</v>
      </c>
      <c r="J31" s="182" t="s">
        <v>1545</v>
      </c>
      <c r="K31" s="154" t="s">
        <v>1546</v>
      </c>
      <c r="L31" s="182" t="s">
        <v>1547</v>
      </c>
      <c r="M31" s="154" t="s">
        <v>1548</v>
      </c>
      <c r="N31" s="165">
        <v>36</v>
      </c>
      <c r="O31" s="182" t="s">
        <v>1682</v>
      </c>
      <c r="P31" s="182" t="s">
        <v>1168</v>
      </c>
      <c r="Q31" s="46" t="s">
        <v>1153</v>
      </c>
      <c r="R31" s="364"/>
      <c r="S31" s="48"/>
      <c r="T31" s="48"/>
      <c r="U31" s="48"/>
      <c r="V31" s="48"/>
      <c r="W31" s="48"/>
      <c r="X31" s="48"/>
      <c r="Y31" s="48"/>
      <c r="Z31" s="49"/>
    </row>
    <row r="32" spans="1:26" s="32" customFormat="1" ht="25.35" customHeight="1" x14ac:dyDescent="0.25">
      <c r="A32" s="47" t="s">
        <v>1383</v>
      </c>
      <c r="B32" s="182" t="s">
        <v>1389</v>
      </c>
      <c r="C32" s="165">
        <v>100</v>
      </c>
      <c r="D32" s="183">
        <f t="shared" si="3"/>
        <v>47</v>
      </c>
      <c r="E32" s="165">
        <v>200</v>
      </c>
      <c r="F32" s="183">
        <f t="shared" si="4"/>
        <v>94</v>
      </c>
      <c r="G32" s="124">
        <v>0.09</v>
      </c>
      <c r="H32" s="260">
        <f t="shared" si="2"/>
        <v>23</v>
      </c>
      <c r="I32" s="182" t="s">
        <v>1396</v>
      </c>
      <c r="J32" s="182" t="s">
        <v>1529</v>
      </c>
      <c r="K32" s="154" t="s">
        <v>1530</v>
      </c>
      <c r="L32" s="182" t="s">
        <v>1531</v>
      </c>
      <c r="M32" s="154" t="s">
        <v>1532</v>
      </c>
      <c r="N32" s="165">
        <v>19</v>
      </c>
      <c r="O32" s="182" t="s">
        <v>1210</v>
      </c>
      <c r="P32" s="182" t="s">
        <v>1168</v>
      </c>
      <c r="Q32" s="46" t="s">
        <v>1153</v>
      </c>
      <c r="R32" s="364"/>
      <c r="S32" s="48"/>
      <c r="T32" s="48"/>
      <c r="U32" s="48"/>
      <c r="V32" s="48"/>
      <c r="W32" s="48"/>
      <c r="X32" s="48"/>
      <c r="Y32" s="48"/>
      <c r="Z32" s="49"/>
    </row>
    <row r="33" spans="1:256" s="32" customFormat="1" ht="25.35" customHeight="1" x14ac:dyDescent="0.25">
      <c r="A33" s="47" t="s">
        <v>1384</v>
      </c>
      <c r="B33" s="182" t="s">
        <v>1389</v>
      </c>
      <c r="C33" s="165">
        <v>80</v>
      </c>
      <c r="D33" s="183">
        <f t="shared" si="3"/>
        <v>38</v>
      </c>
      <c r="E33" s="165">
        <v>150</v>
      </c>
      <c r="F33" s="183">
        <f t="shared" si="4"/>
        <v>71</v>
      </c>
      <c r="G33" s="124">
        <v>0.09</v>
      </c>
      <c r="H33" s="260">
        <f t="shared" si="2"/>
        <v>23</v>
      </c>
      <c r="I33" s="182" t="s">
        <v>1396</v>
      </c>
      <c r="J33" s="182" t="s">
        <v>1549</v>
      </c>
      <c r="K33" s="154" t="s">
        <v>1550</v>
      </c>
      <c r="L33" s="182" t="s">
        <v>1551</v>
      </c>
      <c r="M33" s="154" t="s">
        <v>1552</v>
      </c>
      <c r="N33" s="165">
        <v>15</v>
      </c>
      <c r="O33" s="182" t="s">
        <v>1210</v>
      </c>
      <c r="P33" s="182" t="s">
        <v>1168</v>
      </c>
      <c r="Q33" s="46" t="s">
        <v>1153</v>
      </c>
      <c r="R33" s="364"/>
      <c r="S33" s="48"/>
      <c r="T33" s="48"/>
      <c r="U33" s="48"/>
      <c r="V33" s="48"/>
      <c r="W33" s="48"/>
      <c r="X33" s="48"/>
      <c r="Y33" s="48"/>
      <c r="Z33" s="49"/>
    </row>
    <row r="34" spans="1:256" s="32" customFormat="1" ht="25.35" customHeight="1" x14ac:dyDescent="0.25">
      <c r="A34" s="47" t="s">
        <v>1385</v>
      </c>
      <c r="B34" s="182" t="s">
        <v>1389</v>
      </c>
      <c r="C34" s="165">
        <v>150</v>
      </c>
      <c r="D34" s="183">
        <f t="shared" si="3"/>
        <v>71</v>
      </c>
      <c r="E34" s="165">
        <v>300</v>
      </c>
      <c r="F34" s="183">
        <f t="shared" si="4"/>
        <v>140</v>
      </c>
      <c r="G34" s="124">
        <v>0.09</v>
      </c>
      <c r="H34" s="260">
        <f t="shared" si="2"/>
        <v>23</v>
      </c>
      <c r="I34" s="182" t="s">
        <v>1396</v>
      </c>
      <c r="J34" s="182" t="s">
        <v>1553</v>
      </c>
      <c r="K34" s="154" t="s">
        <v>1554</v>
      </c>
      <c r="L34" s="182" t="s">
        <v>1549</v>
      </c>
      <c r="M34" s="154" t="s">
        <v>1550</v>
      </c>
      <c r="N34" s="165">
        <v>18</v>
      </c>
      <c r="O34" s="182" t="s">
        <v>1210</v>
      </c>
      <c r="P34" s="182" t="s">
        <v>1168</v>
      </c>
      <c r="Q34" s="46" t="s">
        <v>1153</v>
      </c>
      <c r="R34" s="364"/>
      <c r="S34" s="48"/>
      <c r="T34" s="48"/>
      <c r="U34" s="48"/>
      <c r="V34" s="48"/>
      <c r="W34" s="48"/>
      <c r="X34" s="48"/>
      <c r="Y34" s="48"/>
      <c r="Z34" s="49"/>
    </row>
    <row r="35" spans="1:256" s="32" customFormat="1" ht="25.35" customHeight="1" x14ac:dyDescent="0.25">
      <c r="A35" s="47" t="s">
        <v>1386</v>
      </c>
      <c r="B35" s="182" t="s">
        <v>1389</v>
      </c>
      <c r="C35" s="165">
        <v>290</v>
      </c>
      <c r="D35" s="183">
        <f t="shared" si="3"/>
        <v>140</v>
      </c>
      <c r="E35" s="165">
        <v>600</v>
      </c>
      <c r="F35" s="183">
        <f t="shared" si="4"/>
        <v>280</v>
      </c>
      <c r="G35" s="124">
        <v>0.09</v>
      </c>
      <c r="H35" s="260">
        <f t="shared" si="2"/>
        <v>23</v>
      </c>
      <c r="I35" s="182" t="s">
        <v>1396</v>
      </c>
      <c r="J35" s="182" t="s">
        <v>1555</v>
      </c>
      <c r="K35" s="154" t="s">
        <v>1556</v>
      </c>
      <c r="L35" s="182" t="s">
        <v>1557</v>
      </c>
      <c r="M35" s="154" t="s">
        <v>1558</v>
      </c>
      <c r="N35" s="165">
        <v>21</v>
      </c>
      <c r="O35" s="182" t="s">
        <v>1210</v>
      </c>
      <c r="P35" s="182" t="s">
        <v>1168</v>
      </c>
      <c r="Q35" s="46" t="s">
        <v>1153</v>
      </c>
      <c r="R35" s="364"/>
      <c r="S35" s="48"/>
      <c r="T35" s="48"/>
      <c r="U35" s="48"/>
      <c r="V35" s="48"/>
      <c r="W35" s="48"/>
      <c r="X35" s="48"/>
      <c r="Y35" s="48"/>
      <c r="Z35" s="49"/>
    </row>
    <row r="36" spans="1:256" ht="25.35" customHeight="1" x14ac:dyDescent="0.25">
      <c r="A36" s="47" t="s">
        <v>1387</v>
      </c>
      <c r="B36" s="182" t="s">
        <v>1389</v>
      </c>
      <c r="C36" s="165">
        <v>450</v>
      </c>
      <c r="D36" s="183">
        <f t="shared" si="3"/>
        <v>210</v>
      </c>
      <c r="E36" s="165">
        <v>900</v>
      </c>
      <c r="F36" s="183">
        <f t="shared" si="4"/>
        <v>420</v>
      </c>
      <c r="G36" s="124">
        <v>0.09</v>
      </c>
      <c r="H36" s="260">
        <f t="shared" si="2"/>
        <v>23</v>
      </c>
      <c r="I36" s="182" t="s">
        <v>1396</v>
      </c>
      <c r="J36" s="182" t="s">
        <v>1559</v>
      </c>
      <c r="K36" s="154" t="s">
        <v>1560</v>
      </c>
      <c r="L36" s="182" t="s">
        <v>1535</v>
      </c>
      <c r="M36" s="154" t="s">
        <v>1536</v>
      </c>
      <c r="N36" s="165">
        <v>23</v>
      </c>
      <c r="O36" s="182" t="s">
        <v>1210</v>
      </c>
      <c r="P36" s="182" t="s">
        <v>1168</v>
      </c>
      <c r="Q36" s="46" t="s">
        <v>1153</v>
      </c>
      <c r="R36" s="364"/>
      <c r="S36" s="48"/>
      <c r="T36" s="48"/>
      <c r="U36" s="48"/>
      <c r="V36" s="48"/>
      <c r="W36" s="48"/>
      <c r="X36" s="48"/>
      <c r="Y36" s="48"/>
      <c r="Z36" s="49"/>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25.35" customHeight="1" x14ac:dyDescent="0.25">
      <c r="A37" s="47" t="s">
        <v>1388</v>
      </c>
      <c r="B37" s="182" t="s">
        <v>1389</v>
      </c>
      <c r="C37" s="165">
        <v>670</v>
      </c>
      <c r="D37" s="183">
        <f t="shared" si="3"/>
        <v>320</v>
      </c>
      <c r="E37" s="165">
        <v>1300</v>
      </c>
      <c r="F37" s="183">
        <f t="shared" si="4"/>
        <v>610</v>
      </c>
      <c r="G37" s="124">
        <v>0.09</v>
      </c>
      <c r="H37" s="260">
        <f t="shared" si="2"/>
        <v>23</v>
      </c>
      <c r="I37" s="182" t="s">
        <v>1396</v>
      </c>
      <c r="J37" s="182" t="s">
        <v>1561</v>
      </c>
      <c r="K37" s="154" t="s">
        <v>1562</v>
      </c>
      <c r="L37" s="182" t="s">
        <v>1563</v>
      </c>
      <c r="M37" s="154" t="s">
        <v>1564</v>
      </c>
      <c r="N37" s="165">
        <v>25</v>
      </c>
      <c r="O37" s="182" t="s">
        <v>1210</v>
      </c>
      <c r="P37" s="182" t="s">
        <v>1168</v>
      </c>
      <c r="Q37" s="46" t="s">
        <v>1153</v>
      </c>
      <c r="R37" s="364"/>
      <c r="S37" s="48"/>
      <c r="T37" s="48"/>
      <c r="U37" s="48"/>
      <c r="V37" s="48"/>
      <c r="W37" s="48"/>
      <c r="X37" s="48"/>
      <c r="Y37" s="48"/>
      <c r="Z37" s="49"/>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25.35" customHeight="1" thickBot="1" x14ac:dyDescent="0.3">
      <c r="A38" s="29" t="s">
        <v>1398</v>
      </c>
      <c r="B38" s="30" t="s">
        <v>1389</v>
      </c>
      <c r="C38" s="41">
        <v>550</v>
      </c>
      <c r="D38" s="34">
        <f t="shared" si="3"/>
        <v>260</v>
      </c>
      <c r="E38" s="41">
        <v>1650</v>
      </c>
      <c r="F38" s="34">
        <f t="shared" si="4"/>
        <v>780</v>
      </c>
      <c r="G38" s="125">
        <v>0.09</v>
      </c>
      <c r="H38" s="34">
        <f t="shared" si="2"/>
        <v>23</v>
      </c>
      <c r="I38" s="30" t="s">
        <v>1396</v>
      </c>
      <c r="J38" s="30" t="s">
        <v>1565</v>
      </c>
      <c r="K38" s="155" t="s">
        <v>1566</v>
      </c>
      <c r="L38" s="30" t="s">
        <v>1567</v>
      </c>
      <c r="M38" s="155" t="s">
        <v>1568</v>
      </c>
      <c r="N38" s="41">
        <v>25</v>
      </c>
      <c r="O38" s="30" t="s">
        <v>1210</v>
      </c>
      <c r="P38" s="30" t="s">
        <v>1168</v>
      </c>
      <c r="Q38" s="31" t="s">
        <v>1153</v>
      </c>
      <c r="R38" s="368"/>
      <c r="S38" s="44"/>
      <c r="T38" s="44"/>
      <c r="U38" s="44"/>
      <c r="V38" s="44"/>
      <c r="W38" s="44"/>
      <c r="X38" s="44"/>
      <c r="Y38" s="44"/>
      <c r="Z38" s="45"/>
    </row>
    <row r="39" spans="1:256" ht="19.5" customHeight="1" x14ac:dyDescent="0.25">
      <c r="A39" s="666"/>
      <c r="B39" s="446"/>
      <c r="C39" s="447"/>
      <c r="D39" s="428"/>
      <c r="E39" s="660"/>
      <c r="F39" s="428"/>
      <c r="G39" s="667"/>
      <c r="H39" s="667"/>
      <c r="I39" s="446"/>
      <c r="J39" s="446"/>
      <c r="K39" s="446"/>
      <c r="L39" s="446"/>
      <c r="M39" s="446"/>
      <c r="N39" s="447"/>
      <c r="O39" s="446"/>
      <c r="P39" s="446"/>
      <c r="Q39" s="668"/>
    </row>
    <row r="40" spans="1:256" ht="19.5" customHeight="1" x14ac:dyDescent="0.25">
      <c r="A40" s="669" t="s">
        <v>880</v>
      </c>
      <c r="B40" s="24"/>
      <c r="C40" s="24"/>
      <c r="D40" s="24"/>
      <c r="E40" s="24"/>
      <c r="F40" s="24"/>
      <c r="G40" s="24"/>
      <c r="H40" s="24"/>
      <c r="I40" s="24"/>
      <c r="J40" s="24"/>
      <c r="K40" s="24"/>
      <c r="L40" s="24"/>
      <c r="M40" s="24"/>
      <c r="N40" s="24"/>
      <c r="O40" s="24"/>
      <c r="P40" s="24"/>
      <c r="Q40" s="642"/>
    </row>
    <row r="41" spans="1:256" ht="19.5" customHeight="1" x14ac:dyDescent="0.25">
      <c r="A41" s="670" t="s">
        <v>2027</v>
      </c>
      <c r="B41" s="24"/>
      <c r="C41" s="24"/>
      <c r="D41" s="24"/>
      <c r="E41" s="24"/>
      <c r="F41" s="24"/>
      <c r="G41" s="24"/>
      <c r="H41" s="24"/>
      <c r="I41" s="24"/>
      <c r="J41" s="24"/>
      <c r="K41" s="24"/>
      <c r="L41" s="24"/>
      <c r="M41" s="24"/>
      <c r="N41" s="24"/>
      <c r="O41" s="24"/>
      <c r="P41" s="24"/>
      <c r="Q41" s="642"/>
    </row>
    <row r="42" spans="1:256" ht="19.5" customHeight="1" x14ac:dyDescent="0.25">
      <c r="A42" s="670" t="s">
        <v>2028</v>
      </c>
      <c r="B42" s="24"/>
      <c r="C42" s="24"/>
      <c r="D42" s="24"/>
      <c r="E42" s="24"/>
      <c r="F42" s="24"/>
      <c r="G42" s="24"/>
      <c r="H42" s="24"/>
      <c r="I42" s="24"/>
      <c r="J42" s="24"/>
      <c r="K42" s="24"/>
      <c r="L42" s="24"/>
      <c r="M42" s="24"/>
      <c r="N42" s="24"/>
      <c r="O42" s="24"/>
      <c r="P42" s="24"/>
      <c r="Q42" s="642"/>
    </row>
    <row r="43" spans="1:256" ht="19.5" customHeight="1" thickBot="1" x14ac:dyDescent="0.3">
      <c r="A43" s="671" t="s">
        <v>2029</v>
      </c>
      <c r="B43" s="177"/>
      <c r="C43" s="177"/>
      <c r="D43" s="177"/>
      <c r="E43" s="177"/>
      <c r="F43" s="177"/>
      <c r="G43" s="177"/>
      <c r="H43" s="177"/>
      <c r="I43" s="177"/>
      <c r="J43" s="177"/>
      <c r="K43" s="177"/>
      <c r="L43" s="177"/>
      <c r="M43" s="177"/>
      <c r="N43" s="177"/>
      <c r="O43" s="177"/>
      <c r="P43" s="177"/>
      <c r="Q43" s="657"/>
    </row>
    <row r="44" spans="1:256" ht="19.5" customHeight="1" x14ac:dyDescent="0.25"/>
    <row r="45" spans="1:256" ht="19.5" customHeight="1" x14ac:dyDescent="0.3">
      <c r="A45" s="387" t="s">
        <v>922</v>
      </c>
      <c r="B45" s="384"/>
      <c r="C45" s="384"/>
      <c r="D45" s="384"/>
      <c r="E45" s="384"/>
      <c r="F45" s="384"/>
      <c r="G45" s="384"/>
      <c r="H45" s="384"/>
      <c r="I45" s="384"/>
      <c r="J45" s="384"/>
      <c r="K45" s="384"/>
      <c r="L45" s="384"/>
      <c r="M45" s="384"/>
      <c r="N45" s="384"/>
      <c r="O45" s="384"/>
      <c r="P45" s="384"/>
      <c r="Q45" s="384"/>
    </row>
    <row r="46" spans="1:256" ht="19.5" customHeight="1" x14ac:dyDescent="0.25">
      <c r="A46" s="388" t="s">
        <v>91</v>
      </c>
      <c r="B46" s="384"/>
      <c r="C46" s="384"/>
      <c r="D46" s="384"/>
      <c r="E46" s="384"/>
      <c r="F46" s="384"/>
      <c r="G46" s="384"/>
      <c r="H46" s="384"/>
      <c r="I46" s="384"/>
      <c r="J46" s="384"/>
      <c r="K46" s="384"/>
      <c r="L46" s="384"/>
      <c r="M46" s="384"/>
      <c r="N46" s="384"/>
      <c r="O46" s="384"/>
      <c r="P46" s="384"/>
      <c r="Q46" s="384"/>
    </row>
    <row r="47" spans="1:256" ht="19.5" customHeight="1" x14ac:dyDescent="0.25">
      <c r="A47" s="835" t="s">
        <v>92</v>
      </c>
      <c r="B47" s="835"/>
      <c r="C47" s="835"/>
      <c r="D47" s="835"/>
      <c r="E47" s="835"/>
      <c r="F47" s="835"/>
      <c r="G47" s="835"/>
      <c r="H47" s="835"/>
      <c r="I47" s="835"/>
      <c r="J47" s="835"/>
      <c r="K47" s="835"/>
      <c r="L47" s="835"/>
      <c r="M47" s="835"/>
      <c r="N47" s="835"/>
      <c r="O47" s="835"/>
      <c r="P47" s="835"/>
      <c r="Q47" s="835"/>
    </row>
    <row r="48" spans="1:256" ht="19.5" customHeight="1" x14ac:dyDescent="0.25">
      <c r="A48" s="835" t="s">
        <v>781</v>
      </c>
      <c r="B48" s="835"/>
      <c r="C48" s="835"/>
      <c r="D48" s="835"/>
      <c r="E48" s="835"/>
      <c r="F48" s="835"/>
      <c r="G48" s="835"/>
      <c r="H48" s="835"/>
      <c r="I48" s="835"/>
      <c r="J48" s="835"/>
      <c r="K48" s="835"/>
      <c r="L48" s="835"/>
      <c r="M48" s="835"/>
      <c r="N48" s="835"/>
      <c r="O48" s="835"/>
      <c r="P48" s="835"/>
      <c r="Q48" s="835"/>
    </row>
  </sheetData>
  <mergeCells count="30">
    <mergeCell ref="A48:Q48"/>
    <mergeCell ref="A47:Q47"/>
    <mergeCell ref="A2:Q2"/>
    <mergeCell ref="Q3:Q5"/>
    <mergeCell ref="E4:F4"/>
    <mergeCell ref="C4:D4"/>
    <mergeCell ref="I3:I5"/>
    <mergeCell ref="G3:H4"/>
    <mergeCell ref="J3:K3"/>
    <mergeCell ref="L3:M3"/>
    <mergeCell ref="A3:A5"/>
    <mergeCell ref="B3:B5"/>
    <mergeCell ref="C3:F3"/>
    <mergeCell ref="J4:J5"/>
    <mergeCell ref="K4:K5"/>
    <mergeCell ref="M4:M5"/>
    <mergeCell ref="L4:L5"/>
    <mergeCell ref="U3:U5"/>
    <mergeCell ref="N3:N5"/>
    <mergeCell ref="R3:R5"/>
    <mergeCell ref="R2:Z2"/>
    <mergeCell ref="Z3:Z5"/>
    <mergeCell ref="O3:O5"/>
    <mergeCell ref="V3:V5"/>
    <mergeCell ref="P3:P5"/>
    <mergeCell ref="W3:W5"/>
    <mergeCell ref="X3:X5"/>
    <mergeCell ref="Y3:Y5"/>
    <mergeCell ref="S3:S5"/>
    <mergeCell ref="T3:T5"/>
  </mergeCells>
  <phoneticPr fontId="0" type="noConversion"/>
  <printOptions horizontalCentered="1"/>
  <pageMargins left="0" right="0" top="0.75" bottom="0.75" header="0.3" footer="0.3"/>
  <pageSetup paperSize="3" scale="60" orientation="landscape" r:id="rId1"/>
  <headerFooter alignWithMargins="0">
    <oddHeader>&amp;C&amp;16
&amp;A</oddHeader>
    <oddFooter>&amp;C&amp;14ISSUED
JUNE 2009&amp;R&amp;12&amp;F &amp;A
Page 38</oddFooter>
  </headerFooter>
  <colBreaks count="1" manualBreakCount="1">
    <brk id="1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V32"/>
  <sheetViews>
    <sheetView showGridLines="0" zoomScale="60" zoomScaleNormal="60" zoomScalePageLayoutView="60" workbookViewId="0"/>
  </sheetViews>
  <sheetFormatPr defaultColWidth="0" defaultRowHeight="13.2" x14ac:dyDescent="0.25"/>
  <cols>
    <col min="1" max="1" width="9.6640625" style="2" customWidth="1"/>
    <col min="2" max="2" width="12.33203125" style="2" customWidth="1"/>
    <col min="3" max="8" width="8.44140625" style="2" customWidth="1"/>
    <col min="9" max="9" width="9.5546875" style="2" customWidth="1"/>
    <col min="10" max="10" width="12.44140625" style="2" customWidth="1"/>
    <col min="11" max="11" width="11" style="2" customWidth="1"/>
    <col min="12" max="12" width="12.44140625" style="2" customWidth="1"/>
    <col min="13" max="13" width="9.109375" style="2" customWidth="1"/>
    <col min="14" max="15" width="8" style="2" customWidth="1"/>
    <col min="16" max="16" width="10.33203125" style="2" customWidth="1"/>
    <col min="17" max="17" width="13.33203125" style="2" customWidth="1"/>
    <col min="18" max="18" width="8.6640625" style="2" customWidth="1"/>
    <col min="19" max="19" width="10.6640625" style="2" customWidth="1"/>
    <col min="20" max="20" width="13" style="2" customWidth="1"/>
    <col min="21" max="21" width="14.33203125" style="2" customWidth="1"/>
    <col min="22" max="22" width="6" style="2" customWidth="1"/>
    <col min="23" max="23" width="12.44140625" style="2" customWidth="1"/>
    <col min="24" max="24" width="9.109375" style="2" customWidth="1"/>
    <col min="25" max="25" width="30" style="2" customWidth="1"/>
    <col min="26" max="26" width="21.5546875" style="2" bestFit="1" customWidth="1"/>
    <col min="27" max="27" width="20.6640625" style="2" customWidth="1"/>
    <col min="28" max="28" width="12.6640625" style="2" customWidth="1"/>
    <col min="29" max="29" width="16.44140625" style="2" customWidth="1"/>
    <col min="30" max="30" width="17" style="2" customWidth="1"/>
    <col min="31" max="33" width="20.6640625" style="2" customWidth="1"/>
    <col min="34" max="34" width="8.6640625" style="2" customWidth="1"/>
    <col min="35" max="16384" width="0" style="2" hidden="1"/>
  </cols>
  <sheetData>
    <row r="1" spans="1:34" ht="51" customHeight="1" thickBot="1" x14ac:dyDescent="0.3"/>
    <row r="2" spans="1:34" s="27" customFormat="1" ht="24" customHeight="1" x14ac:dyDescent="0.25">
      <c r="A2" s="869" t="s">
        <v>1411</v>
      </c>
      <c r="B2" s="870"/>
      <c r="C2" s="870"/>
      <c r="D2" s="870"/>
      <c r="E2" s="870"/>
      <c r="F2" s="870"/>
      <c r="G2" s="870"/>
      <c r="H2" s="870"/>
      <c r="I2" s="870"/>
      <c r="J2" s="870"/>
      <c r="K2" s="870"/>
      <c r="L2" s="870"/>
      <c r="M2" s="870"/>
      <c r="N2" s="870"/>
      <c r="O2" s="870"/>
      <c r="P2" s="870"/>
      <c r="Q2" s="870"/>
      <c r="R2" s="870"/>
      <c r="S2" s="870"/>
      <c r="T2" s="870"/>
      <c r="U2" s="870"/>
      <c r="V2" s="870"/>
      <c r="W2" s="870"/>
      <c r="X2" s="870"/>
      <c r="Y2" s="871"/>
      <c r="Z2" s="987" t="s">
        <v>909</v>
      </c>
      <c r="AA2" s="988"/>
      <c r="AB2" s="988"/>
      <c r="AC2" s="988"/>
      <c r="AD2" s="988"/>
      <c r="AE2" s="988"/>
      <c r="AF2" s="988"/>
      <c r="AG2" s="988"/>
      <c r="AH2" s="906"/>
    </row>
    <row r="3" spans="1:34" s="4" customFormat="1" ht="15.9" customHeight="1" x14ac:dyDescent="0.25">
      <c r="A3" s="828" t="s">
        <v>911</v>
      </c>
      <c r="B3" s="826" t="s">
        <v>842</v>
      </c>
      <c r="C3" s="826" t="s">
        <v>1721</v>
      </c>
      <c r="D3" s="826"/>
      <c r="E3" s="826"/>
      <c r="F3" s="826"/>
      <c r="G3" s="999" t="s">
        <v>1348</v>
      </c>
      <c r="H3" s="896"/>
      <c r="I3" s="826" t="s">
        <v>1479</v>
      </c>
      <c r="J3" s="896"/>
      <c r="K3" s="826" t="s">
        <v>1480</v>
      </c>
      <c r="L3" s="896"/>
      <c r="M3" s="826" t="s">
        <v>1402</v>
      </c>
      <c r="N3" s="826" t="s">
        <v>1403</v>
      </c>
      <c r="O3" s="896"/>
      <c r="P3" s="826" t="s">
        <v>1595</v>
      </c>
      <c r="Q3" s="826"/>
      <c r="R3" s="826" t="s">
        <v>1083</v>
      </c>
      <c r="S3" s="826"/>
      <c r="T3" s="826" t="s">
        <v>1405</v>
      </c>
      <c r="U3" s="826" t="s">
        <v>1406</v>
      </c>
      <c r="V3" s="853" t="s">
        <v>1353</v>
      </c>
      <c r="W3" s="826" t="s">
        <v>1084</v>
      </c>
      <c r="X3" s="826" t="s">
        <v>1085</v>
      </c>
      <c r="Y3" s="832" t="s">
        <v>822</v>
      </c>
      <c r="Z3" s="818" t="s">
        <v>906</v>
      </c>
      <c r="AA3" s="815" t="s">
        <v>931</v>
      </c>
      <c r="AB3" s="815" t="s">
        <v>932</v>
      </c>
      <c r="AC3" s="815" t="s">
        <v>2085</v>
      </c>
      <c r="AD3" s="815" t="s">
        <v>2086</v>
      </c>
      <c r="AE3" s="815" t="s">
        <v>933</v>
      </c>
      <c r="AF3" s="815" t="s">
        <v>940</v>
      </c>
      <c r="AG3" s="815" t="s">
        <v>941</v>
      </c>
      <c r="AH3" s="812" t="s">
        <v>934</v>
      </c>
    </row>
    <row r="4" spans="1:34" s="4" customFormat="1" ht="15.9" customHeight="1" x14ac:dyDescent="0.25">
      <c r="A4" s="828"/>
      <c r="B4" s="826"/>
      <c r="C4" s="896"/>
      <c r="D4" s="896"/>
      <c r="E4" s="896"/>
      <c r="F4" s="896"/>
      <c r="G4" s="896"/>
      <c r="H4" s="896"/>
      <c r="I4" s="896"/>
      <c r="J4" s="896"/>
      <c r="K4" s="896"/>
      <c r="L4" s="896"/>
      <c r="M4" s="826"/>
      <c r="N4" s="826"/>
      <c r="O4" s="896"/>
      <c r="P4" s="826" t="s">
        <v>1679</v>
      </c>
      <c r="Q4" s="826" t="s">
        <v>944</v>
      </c>
      <c r="R4" s="826" t="s">
        <v>1679</v>
      </c>
      <c r="S4" s="826" t="s">
        <v>944</v>
      </c>
      <c r="T4" s="826"/>
      <c r="U4" s="826"/>
      <c r="V4" s="890"/>
      <c r="W4" s="826"/>
      <c r="X4" s="826"/>
      <c r="Y4" s="832"/>
      <c r="Z4" s="819"/>
      <c r="AA4" s="816"/>
      <c r="AB4" s="816"/>
      <c r="AC4" s="816"/>
      <c r="AD4" s="816"/>
      <c r="AE4" s="816"/>
      <c r="AF4" s="816"/>
      <c r="AG4" s="816"/>
      <c r="AH4" s="813"/>
    </row>
    <row r="5" spans="1:34" s="4" customFormat="1" ht="37.5" customHeight="1" x14ac:dyDescent="0.25">
      <c r="A5" s="828"/>
      <c r="B5" s="826"/>
      <c r="C5" s="826" t="s">
        <v>936</v>
      </c>
      <c r="D5" s="896"/>
      <c r="E5" s="826" t="s">
        <v>813</v>
      </c>
      <c r="F5" s="826"/>
      <c r="G5" s="896"/>
      <c r="H5" s="896"/>
      <c r="I5" s="896"/>
      <c r="J5" s="896"/>
      <c r="K5" s="896"/>
      <c r="L5" s="896"/>
      <c r="M5" s="826"/>
      <c r="N5" s="896"/>
      <c r="O5" s="896"/>
      <c r="P5" s="826"/>
      <c r="Q5" s="826"/>
      <c r="R5" s="826"/>
      <c r="S5" s="826"/>
      <c r="T5" s="896"/>
      <c r="U5" s="896"/>
      <c r="V5" s="890"/>
      <c r="W5" s="826"/>
      <c r="X5" s="826"/>
      <c r="Y5" s="832"/>
      <c r="Z5" s="819"/>
      <c r="AA5" s="816"/>
      <c r="AB5" s="816"/>
      <c r="AC5" s="816"/>
      <c r="AD5" s="816"/>
      <c r="AE5" s="816"/>
      <c r="AF5" s="816"/>
      <c r="AG5" s="816"/>
      <c r="AH5" s="813"/>
    </row>
    <row r="6" spans="1:34" s="38" customFormat="1" ht="21" customHeight="1" thickBot="1" x14ac:dyDescent="0.3">
      <c r="A6" s="829"/>
      <c r="B6" s="827"/>
      <c r="C6" s="243" t="s">
        <v>955</v>
      </c>
      <c r="D6" s="243" t="s">
        <v>949</v>
      </c>
      <c r="E6" s="243" t="s">
        <v>955</v>
      </c>
      <c r="F6" s="243" t="s">
        <v>949</v>
      </c>
      <c r="G6" s="243" t="s">
        <v>1213</v>
      </c>
      <c r="H6" s="243" t="s">
        <v>1175</v>
      </c>
      <c r="I6" s="243" t="s">
        <v>973</v>
      </c>
      <c r="J6" s="243" t="s">
        <v>974</v>
      </c>
      <c r="K6" s="243" t="s">
        <v>973</v>
      </c>
      <c r="L6" s="243" t="s">
        <v>974</v>
      </c>
      <c r="M6" s="827"/>
      <c r="N6" s="294" t="s">
        <v>943</v>
      </c>
      <c r="O6" s="294" t="s">
        <v>944</v>
      </c>
      <c r="P6" s="827"/>
      <c r="Q6" s="827"/>
      <c r="R6" s="827"/>
      <c r="S6" s="827"/>
      <c r="T6" s="978"/>
      <c r="U6" s="978"/>
      <c r="V6" s="822"/>
      <c r="W6" s="827"/>
      <c r="X6" s="827"/>
      <c r="Y6" s="833"/>
      <c r="Z6" s="820"/>
      <c r="AA6" s="817"/>
      <c r="AB6" s="817"/>
      <c r="AC6" s="817"/>
      <c r="AD6" s="817"/>
      <c r="AE6" s="817"/>
      <c r="AF6" s="817"/>
      <c r="AG6" s="817"/>
      <c r="AH6" s="814"/>
    </row>
    <row r="7" spans="1:34" s="32" customFormat="1" ht="28.65" customHeight="1" thickTop="1" x14ac:dyDescent="0.25">
      <c r="A7" s="245" t="s">
        <v>1366</v>
      </c>
      <c r="B7" s="246" t="s">
        <v>1376</v>
      </c>
      <c r="C7" s="259">
        <v>180</v>
      </c>
      <c r="D7" s="260">
        <f t="shared" ref="D7:D13" si="0">ROUND(C7*0.472,2-LEN(INT(C7*0.472)))</f>
        <v>85</v>
      </c>
      <c r="E7" s="259">
        <v>580</v>
      </c>
      <c r="F7" s="260">
        <f t="shared" ref="F7:F13" si="1">ROUND(E7*0.472,2-LEN(INT(E7*0.472)))</f>
        <v>270</v>
      </c>
      <c r="G7" s="295">
        <v>0.26800000000000002</v>
      </c>
      <c r="H7" s="296">
        <v>66.7</v>
      </c>
      <c r="I7" s="297" t="s">
        <v>1428</v>
      </c>
      <c r="J7" s="298" t="s">
        <v>1429</v>
      </c>
      <c r="K7" s="297" t="s">
        <v>1430</v>
      </c>
      <c r="L7" s="298" t="s">
        <v>1431</v>
      </c>
      <c r="M7" s="259">
        <v>2</v>
      </c>
      <c r="N7" s="259">
        <v>2</v>
      </c>
      <c r="O7" s="260">
        <f t="shared" ref="O7:O13" si="2">ROUND(N7*25,2-LEN(INT(N7*25)))</f>
        <v>50</v>
      </c>
      <c r="P7" s="246" t="s">
        <v>1704</v>
      </c>
      <c r="Q7" s="288" t="s">
        <v>2031</v>
      </c>
      <c r="R7" s="246" t="s">
        <v>1641</v>
      </c>
      <c r="S7" s="288" t="s">
        <v>1706</v>
      </c>
      <c r="T7" s="246" t="s">
        <v>1427</v>
      </c>
      <c r="U7" s="246" t="s">
        <v>1156</v>
      </c>
      <c r="V7" s="259">
        <v>41</v>
      </c>
      <c r="W7" s="246" t="s">
        <v>1210</v>
      </c>
      <c r="X7" s="246" t="s">
        <v>1168</v>
      </c>
      <c r="Y7" s="247" t="s">
        <v>1153</v>
      </c>
      <c r="Z7" s="367"/>
      <c r="AA7" s="89"/>
      <c r="AB7" s="89"/>
      <c r="AC7" s="89"/>
      <c r="AD7" s="89"/>
      <c r="AE7" s="89"/>
      <c r="AF7" s="89"/>
      <c r="AG7" s="89"/>
      <c r="AH7" s="90"/>
    </row>
    <row r="8" spans="1:34" s="32" customFormat="1" ht="28.65" customHeight="1" x14ac:dyDescent="0.25">
      <c r="A8" s="47" t="s">
        <v>1367</v>
      </c>
      <c r="B8" s="182" t="s">
        <v>1376</v>
      </c>
      <c r="C8" s="165">
        <v>150</v>
      </c>
      <c r="D8" s="183">
        <f t="shared" si="0"/>
        <v>71</v>
      </c>
      <c r="E8" s="165">
        <v>510</v>
      </c>
      <c r="F8" s="183">
        <f t="shared" si="1"/>
        <v>240</v>
      </c>
      <c r="G8" s="130">
        <v>0.27900000000000003</v>
      </c>
      <c r="H8" s="129">
        <v>69.400000000000006</v>
      </c>
      <c r="I8" s="126" t="s">
        <v>1432</v>
      </c>
      <c r="J8" s="133" t="s">
        <v>1433</v>
      </c>
      <c r="K8" s="126" t="s">
        <v>1434</v>
      </c>
      <c r="L8" s="133" t="s">
        <v>1435</v>
      </c>
      <c r="M8" s="165">
        <v>2</v>
      </c>
      <c r="N8" s="165">
        <v>2</v>
      </c>
      <c r="O8" s="183">
        <f t="shared" si="2"/>
        <v>50</v>
      </c>
      <c r="P8" s="182" t="s">
        <v>1704</v>
      </c>
      <c r="Q8" s="154" t="s">
        <v>2031</v>
      </c>
      <c r="R8" s="182" t="s">
        <v>1648</v>
      </c>
      <c r="S8" s="154" t="s">
        <v>1707</v>
      </c>
      <c r="T8" s="182" t="s">
        <v>1427</v>
      </c>
      <c r="U8" s="182" t="s">
        <v>1156</v>
      </c>
      <c r="V8" s="165">
        <v>42</v>
      </c>
      <c r="W8" s="182" t="s">
        <v>1210</v>
      </c>
      <c r="X8" s="182" t="s">
        <v>1168</v>
      </c>
      <c r="Y8" s="46" t="s">
        <v>1153</v>
      </c>
      <c r="Z8" s="364"/>
      <c r="AA8" s="48"/>
      <c r="AB8" s="48"/>
      <c r="AC8" s="48"/>
      <c r="AD8" s="48"/>
      <c r="AE8" s="48"/>
      <c r="AF8" s="48"/>
      <c r="AG8" s="48"/>
      <c r="AH8" s="49"/>
    </row>
    <row r="9" spans="1:34" s="32" customFormat="1" ht="28.65" customHeight="1" x14ac:dyDescent="0.25">
      <c r="A9" s="47" t="s">
        <v>1368</v>
      </c>
      <c r="B9" s="182" t="s">
        <v>1376</v>
      </c>
      <c r="C9" s="165">
        <v>180</v>
      </c>
      <c r="D9" s="183">
        <f t="shared" si="0"/>
        <v>85</v>
      </c>
      <c r="E9" s="165">
        <v>570</v>
      </c>
      <c r="F9" s="183">
        <f t="shared" si="1"/>
        <v>270</v>
      </c>
      <c r="G9" s="130">
        <v>0.17899999999999999</v>
      </c>
      <c r="H9" s="129">
        <v>44.6</v>
      </c>
      <c r="I9" s="126" t="s">
        <v>1436</v>
      </c>
      <c r="J9" s="133" t="s">
        <v>1437</v>
      </c>
      <c r="K9" s="126" t="s">
        <v>1438</v>
      </c>
      <c r="L9" s="133" t="s">
        <v>1439</v>
      </c>
      <c r="M9" s="165">
        <v>2</v>
      </c>
      <c r="N9" s="165">
        <v>2.5</v>
      </c>
      <c r="O9" s="183">
        <f t="shared" si="2"/>
        <v>63</v>
      </c>
      <c r="P9" s="182" t="s">
        <v>1704</v>
      </c>
      <c r="Q9" s="154" t="s">
        <v>2031</v>
      </c>
      <c r="R9" s="182" t="s">
        <v>1647</v>
      </c>
      <c r="S9" s="154" t="s">
        <v>1653</v>
      </c>
      <c r="T9" s="182" t="s">
        <v>1427</v>
      </c>
      <c r="U9" s="182" t="s">
        <v>1156</v>
      </c>
      <c r="V9" s="165">
        <v>43</v>
      </c>
      <c r="W9" s="182" t="s">
        <v>1210</v>
      </c>
      <c r="X9" s="182" t="s">
        <v>1168</v>
      </c>
      <c r="Y9" s="46" t="s">
        <v>1153</v>
      </c>
      <c r="Z9" s="364"/>
      <c r="AA9" s="48"/>
      <c r="AB9" s="48"/>
      <c r="AC9" s="48"/>
      <c r="AD9" s="48"/>
      <c r="AE9" s="48"/>
      <c r="AF9" s="48"/>
      <c r="AG9" s="48"/>
      <c r="AH9" s="49"/>
    </row>
    <row r="10" spans="1:34" s="32" customFormat="1" ht="28.65" customHeight="1" x14ac:dyDescent="0.25">
      <c r="A10" s="47" t="s">
        <v>1369</v>
      </c>
      <c r="B10" s="182" t="s">
        <v>1376</v>
      </c>
      <c r="C10" s="165">
        <v>210</v>
      </c>
      <c r="D10" s="183">
        <f t="shared" si="0"/>
        <v>99</v>
      </c>
      <c r="E10" s="165">
        <v>660</v>
      </c>
      <c r="F10" s="183">
        <f t="shared" si="1"/>
        <v>310</v>
      </c>
      <c r="G10" s="130">
        <v>0.24</v>
      </c>
      <c r="H10" s="129">
        <v>59.8</v>
      </c>
      <c r="I10" s="126" t="s">
        <v>1440</v>
      </c>
      <c r="J10" s="133" t="s">
        <v>1442</v>
      </c>
      <c r="K10" s="126" t="s">
        <v>1441</v>
      </c>
      <c r="L10" s="133" t="s">
        <v>1443</v>
      </c>
      <c r="M10" s="165">
        <v>2</v>
      </c>
      <c r="N10" s="165">
        <v>2.5</v>
      </c>
      <c r="O10" s="183">
        <f t="shared" si="2"/>
        <v>63</v>
      </c>
      <c r="P10" s="182" t="s">
        <v>1704</v>
      </c>
      <c r="Q10" s="154" t="s">
        <v>2031</v>
      </c>
      <c r="R10" s="182" t="s">
        <v>1648</v>
      </c>
      <c r="S10" s="154" t="s">
        <v>1707</v>
      </c>
      <c r="T10" s="182" t="s">
        <v>1427</v>
      </c>
      <c r="U10" s="182" t="s">
        <v>1156</v>
      </c>
      <c r="V10" s="165">
        <v>41</v>
      </c>
      <c r="W10" s="182" t="s">
        <v>1210</v>
      </c>
      <c r="X10" s="182" t="s">
        <v>1168</v>
      </c>
      <c r="Y10" s="46" t="s">
        <v>1153</v>
      </c>
      <c r="Z10" s="364"/>
      <c r="AA10" s="48"/>
      <c r="AB10" s="48"/>
      <c r="AC10" s="48"/>
      <c r="AD10" s="48"/>
      <c r="AE10" s="48"/>
      <c r="AF10" s="48"/>
      <c r="AG10" s="48"/>
      <c r="AH10" s="49"/>
    </row>
    <row r="11" spans="1:34" s="32" customFormat="1" ht="28.65" customHeight="1" x14ac:dyDescent="0.25">
      <c r="A11" s="47" t="s">
        <v>1412</v>
      </c>
      <c r="B11" s="182" t="s">
        <v>1376</v>
      </c>
      <c r="C11" s="165">
        <v>140</v>
      </c>
      <c r="D11" s="183">
        <f t="shared" si="0"/>
        <v>66</v>
      </c>
      <c r="E11" s="165">
        <v>500</v>
      </c>
      <c r="F11" s="183">
        <f t="shared" si="1"/>
        <v>240</v>
      </c>
      <c r="G11" s="130">
        <v>0.26800000000000002</v>
      </c>
      <c r="H11" s="129">
        <v>66.7</v>
      </c>
      <c r="I11" s="126" t="s">
        <v>1445</v>
      </c>
      <c r="J11" s="133" t="s">
        <v>1429</v>
      </c>
      <c r="K11" s="126" t="s">
        <v>1430</v>
      </c>
      <c r="L11" s="133" t="s">
        <v>1431</v>
      </c>
      <c r="M11" s="165">
        <v>2</v>
      </c>
      <c r="N11" s="165">
        <v>2</v>
      </c>
      <c r="O11" s="183">
        <f t="shared" si="2"/>
        <v>50</v>
      </c>
      <c r="P11" s="182" t="s">
        <v>1704</v>
      </c>
      <c r="Q11" s="154" t="s">
        <v>2031</v>
      </c>
      <c r="R11" s="182" t="s">
        <v>1647</v>
      </c>
      <c r="S11" s="154" t="s">
        <v>1653</v>
      </c>
      <c r="T11" s="182" t="s">
        <v>1427</v>
      </c>
      <c r="U11" s="182" t="s">
        <v>1151</v>
      </c>
      <c r="V11" s="165">
        <v>41</v>
      </c>
      <c r="W11" s="182" t="s">
        <v>1210</v>
      </c>
      <c r="X11" s="182" t="s">
        <v>1168</v>
      </c>
      <c r="Y11" s="46" t="s">
        <v>1153</v>
      </c>
      <c r="Z11" s="364"/>
      <c r="AA11" s="48"/>
      <c r="AB11" s="48"/>
      <c r="AC11" s="48"/>
      <c r="AD11" s="48"/>
      <c r="AE11" s="48"/>
      <c r="AF11" s="48"/>
      <c r="AG11" s="48"/>
      <c r="AH11" s="49"/>
    </row>
    <row r="12" spans="1:34" s="32" customFormat="1" ht="28.65" customHeight="1" x14ac:dyDescent="0.25">
      <c r="A12" s="47" t="s">
        <v>1414</v>
      </c>
      <c r="B12" s="182" t="s">
        <v>1376</v>
      </c>
      <c r="C12" s="165">
        <v>150</v>
      </c>
      <c r="D12" s="183">
        <f t="shared" si="0"/>
        <v>71</v>
      </c>
      <c r="E12" s="165">
        <v>510</v>
      </c>
      <c r="F12" s="183">
        <f t="shared" si="1"/>
        <v>240</v>
      </c>
      <c r="G12" s="130">
        <v>0.27900000000000003</v>
      </c>
      <c r="H12" s="129">
        <v>69.400000000000006</v>
      </c>
      <c r="I12" s="126" t="s">
        <v>1432</v>
      </c>
      <c r="J12" s="133" t="s">
        <v>1433</v>
      </c>
      <c r="K12" s="126" t="s">
        <v>1434</v>
      </c>
      <c r="L12" s="133" t="s">
        <v>1435</v>
      </c>
      <c r="M12" s="165">
        <v>2</v>
      </c>
      <c r="N12" s="165">
        <v>2</v>
      </c>
      <c r="O12" s="183">
        <f t="shared" si="2"/>
        <v>50</v>
      </c>
      <c r="P12" s="182" t="s">
        <v>1704</v>
      </c>
      <c r="Q12" s="154" t="s">
        <v>2031</v>
      </c>
      <c r="R12" s="182" t="s">
        <v>1648</v>
      </c>
      <c r="S12" s="154" t="s">
        <v>1707</v>
      </c>
      <c r="T12" s="182" t="s">
        <v>1427</v>
      </c>
      <c r="U12" s="182" t="s">
        <v>1151</v>
      </c>
      <c r="V12" s="165">
        <v>42</v>
      </c>
      <c r="W12" s="182" t="s">
        <v>1210</v>
      </c>
      <c r="X12" s="182" t="s">
        <v>1168</v>
      </c>
      <c r="Y12" s="46" t="s">
        <v>1153</v>
      </c>
      <c r="Z12" s="364"/>
      <c r="AA12" s="48"/>
      <c r="AB12" s="48"/>
      <c r="AC12" s="48"/>
      <c r="AD12" s="48"/>
      <c r="AE12" s="48"/>
      <c r="AF12" s="48"/>
      <c r="AG12" s="48"/>
      <c r="AH12" s="49"/>
    </row>
    <row r="13" spans="1:34" s="32" customFormat="1" ht="28.65" customHeight="1" x14ac:dyDescent="0.25">
      <c r="A13" s="47" t="s">
        <v>1413</v>
      </c>
      <c r="B13" s="182" t="s">
        <v>1376</v>
      </c>
      <c r="C13" s="165">
        <v>180</v>
      </c>
      <c r="D13" s="183">
        <f t="shared" si="0"/>
        <v>85</v>
      </c>
      <c r="E13" s="165">
        <v>570</v>
      </c>
      <c r="F13" s="183">
        <f t="shared" si="1"/>
        <v>270</v>
      </c>
      <c r="G13" s="130">
        <v>0.17899999999999999</v>
      </c>
      <c r="H13" s="129">
        <v>44.6</v>
      </c>
      <c r="I13" s="126" t="s">
        <v>1436</v>
      </c>
      <c r="J13" s="133" t="s">
        <v>1437</v>
      </c>
      <c r="K13" s="126" t="s">
        <v>1438</v>
      </c>
      <c r="L13" s="133" t="s">
        <v>1439</v>
      </c>
      <c r="M13" s="165">
        <v>2</v>
      </c>
      <c r="N13" s="165">
        <v>2.5</v>
      </c>
      <c r="O13" s="183">
        <f t="shared" si="2"/>
        <v>63</v>
      </c>
      <c r="P13" s="182" t="s">
        <v>1705</v>
      </c>
      <c r="Q13" s="154" t="s">
        <v>2031</v>
      </c>
      <c r="R13" s="182" t="s">
        <v>1647</v>
      </c>
      <c r="S13" s="154" t="s">
        <v>1653</v>
      </c>
      <c r="T13" s="182" t="s">
        <v>1427</v>
      </c>
      <c r="U13" s="182" t="s">
        <v>1151</v>
      </c>
      <c r="V13" s="165">
        <v>43</v>
      </c>
      <c r="W13" s="182" t="s">
        <v>1210</v>
      </c>
      <c r="X13" s="182" t="s">
        <v>1168</v>
      </c>
      <c r="Y13" s="46" t="s">
        <v>1153</v>
      </c>
      <c r="Z13" s="364"/>
      <c r="AA13" s="48"/>
      <c r="AB13" s="48"/>
      <c r="AC13" s="48"/>
      <c r="AD13" s="48"/>
      <c r="AE13" s="48"/>
      <c r="AF13" s="48"/>
      <c r="AG13" s="48"/>
      <c r="AH13" s="49"/>
    </row>
    <row r="14" spans="1:34" s="32" customFormat="1" ht="28.65" customHeight="1" x14ac:dyDescent="0.25">
      <c r="A14" s="47" t="s">
        <v>1416</v>
      </c>
      <c r="B14" s="182" t="s">
        <v>1376</v>
      </c>
      <c r="C14" s="165">
        <v>210</v>
      </c>
      <c r="D14" s="183">
        <f t="shared" ref="D14:D24" si="3">ROUND(C14*0.472,2-LEN(INT(C14*0.472)))</f>
        <v>99</v>
      </c>
      <c r="E14" s="165">
        <v>660</v>
      </c>
      <c r="F14" s="183">
        <f t="shared" ref="F14:F24" si="4">ROUND(E14*0.472,2-LEN(INT(E14*0.472)))</f>
        <v>310</v>
      </c>
      <c r="G14" s="130">
        <v>0.24</v>
      </c>
      <c r="H14" s="129">
        <v>59.8</v>
      </c>
      <c r="I14" s="126" t="s">
        <v>1446</v>
      </c>
      <c r="J14" s="133" t="s">
        <v>1442</v>
      </c>
      <c r="K14" s="126" t="s">
        <v>1441</v>
      </c>
      <c r="L14" s="133" t="s">
        <v>1443</v>
      </c>
      <c r="M14" s="165">
        <v>2</v>
      </c>
      <c r="N14" s="165">
        <v>2.5</v>
      </c>
      <c r="O14" s="183">
        <f t="shared" ref="O14:O24" si="5">ROUND(N14*25,2-LEN(INT(N14*25)))</f>
        <v>63</v>
      </c>
      <c r="P14" s="182" t="s">
        <v>1704</v>
      </c>
      <c r="Q14" s="154" t="s">
        <v>2031</v>
      </c>
      <c r="R14" s="182" t="s">
        <v>1648</v>
      </c>
      <c r="S14" s="154" t="s">
        <v>1707</v>
      </c>
      <c r="T14" s="182" t="s">
        <v>1427</v>
      </c>
      <c r="U14" s="182" t="s">
        <v>1151</v>
      </c>
      <c r="V14" s="165">
        <v>41</v>
      </c>
      <c r="W14" s="182" t="s">
        <v>1210</v>
      </c>
      <c r="X14" s="182" t="s">
        <v>1168</v>
      </c>
      <c r="Y14" s="46" t="s">
        <v>1153</v>
      </c>
      <c r="Z14" s="364"/>
      <c r="AA14" s="48"/>
      <c r="AB14" s="48"/>
      <c r="AC14" s="48"/>
      <c r="AD14" s="48"/>
      <c r="AE14" s="48"/>
      <c r="AF14" s="48"/>
      <c r="AG14" s="48"/>
      <c r="AH14" s="49"/>
    </row>
    <row r="15" spans="1:34" s="32" customFormat="1" ht="28.65" customHeight="1" x14ac:dyDescent="0.25">
      <c r="A15" s="47" t="s">
        <v>1417</v>
      </c>
      <c r="B15" s="182" t="s">
        <v>1376</v>
      </c>
      <c r="C15" s="165">
        <v>20</v>
      </c>
      <c r="D15" s="183">
        <f t="shared" si="3"/>
        <v>9.4</v>
      </c>
      <c r="E15" s="165">
        <v>200</v>
      </c>
      <c r="F15" s="183">
        <f t="shared" si="4"/>
        <v>94</v>
      </c>
      <c r="G15" s="130">
        <v>0.33500000000000002</v>
      </c>
      <c r="H15" s="129">
        <v>83.3</v>
      </c>
      <c r="I15" s="126" t="s">
        <v>1447</v>
      </c>
      <c r="J15" s="133" t="s">
        <v>1448</v>
      </c>
      <c r="K15" s="126" t="s">
        <v>1430</v>
      </c>
      <c r="L15" s="133" t="s">
        <v>1449</v>
      </c>
      <c r="M15" s="165">
        <v>1</v>
      </c>
      <c r="N15" s="165">
        <v>1</v>
      </c>
      <c r="O15" s="183">
        <f t="shared" si="5"/>
        <v>25</v>
      </c>
      <c r="P15" s="182" t="s">
        <v>1708</v>
      </c>
      <c r="Q15" s="154" t="s">
        <v>2032</v>
      </c>
      <c r="R15" s="182" t="s">
        <v>1647</v>
      </c>
      <c r="S15" s="154" t="s">
        <v>1653</v>
      </c>
      <c r="T15" s="182" t="s">
        <v>1444</v>
      </c>
      <c r="U15" s="182" t="s">
        <v>1156</v>
      </c>
      <c r="V15" s="165">
        <v>42</v>
      </c>
      <c r="W15" s="182" t="s">
        <v>1210</v>
      </c>
      <c r="X15" s="182" t="s">
        <v>1168</v>
      </c>
      <c r="Y15" s="46" t="s">
        <v>1153</v>
      </c>
      <c r="Z15" s="364"/>
      <c r="AA15" s="48"/>
      <c r="AB15" s="48"/>
      <c r="AC15" s="48"/>
      <c r="AD15" s="48"/>
      <c r="AE15" s="48"/>
      <c r="AF15" s="48"/>
      <c r="AG15" s="48"/>
      <c r="AH15" s="49"/>
    </row>
    <row r="16" spans="1:34" s="32" customFormat="1" ht="28.65" customHeight="1" x14ac:dyDescent="0.25">
      <c r="A16" s="47" t="s">
        <v>1418</v>
      </c>
      <c r="B16" s="182" t="s">
        <v>1376</v>
      </c>
      <c r="C16" s="165">
        <v>50</v>
      </c>
      <c r="D16" s="183">
        <f t="shared" si="3"/>
        <v>24</v>
      </c>
      <c r="E16" s="165">
        <v>350</v>
      </c>
      <c r="F16" s="183">
        <f t="shared" si="4"/>
        <v>170</v>
      </c>
      <c r="G16" s="130">
        <v>0.25600000000000001</v>
      </c>
      <c r="H16" s="129">
        <v>63.8</v>
      </c>
      <c r="I16" s="126" t="s">
        <v>1450</v>
      </c>
      <c r="J16" s="133" t="s">
        <v>1451</v>
      </c>
      <c r="K16" s="126" t="s">
        <v>1452</v>
      </c>
      <c r="L16" s="133" t="s">
        <v>1453</v>
      </c>
      <c r="M16" s="165">
        <v>2</v>
      </c>
      <c r="N16" s="165">
        <v>1</v>
      </c>
      <c r="O16" s="183">
        <f t="shared" si="5"/>
        <v>25</v>
      </c>
      <c r="P16" s="182" t="s">
        <v>1709</v>
      </c>
      <c r="Q16" s="154" t="s">
        <v>2033</v>
      </c>
      <c r="R16" s="182" t="s">
        <v>1647</v>
      </c>
      <c r="S16" s="154" t="s">
        <v>1653</v>
      </c>
      <c r="T16" s="182" t="s">
        <v>1444</v>
      </c>
      <c r="U16" s="182" t="s">
        <v>1156</v>
      </c>
      <c r="V16" s="165">
        <v>32</v>
      </c>
      <c r="W16" s="182" t="s">
        <v>1210</v>
      </c>
      <c r="X16" s="182" t="s">
        <v>1168</v>
      </c>
      <c r="Y16" s="46" t="s">
        <v>1153</v>
      </c>
      <c r="Z16" s="364"/>
      <c r="AA16" s="48"/>
      <c r="AB16" s="48"/>
      <c r="AC16" s="48"/>
      <c r="AD16" s="48"/>
      <c r="AE16" s="48"/>
      <c r="AF16" s="48"/>
      <c r="AG16" s="48"/>
      <c r="AH16" s="49"/>
    </row>
    <row r="17" spans="1:256" s="32" customFormat="1" ht="28.65" customHeight="1" x14ac:dyDescent="0.25">
      <c r="A17" s="47" t="s">
        <v>1419</v>
      </c>
      <c r="B17" s="182" t="s">
        <v>1376</v>
      </c>
      <c r="C17" s="165">
        <v>30</v>
      </c>
      <c r="D17" s="183">
        <f t="shared" si="3"/>
        <v>14</v>
      </c>
      <c r="E17" s="165">
        <v>240</v>
      </c>
      <c r="F17" s="183">
        <f t="shared" si="4"/>
        <v>110</v>
      </c>
      <c r="G17" s="130">
        <v>0.36299999999999999</v>
      </c>
      <c r="H17" s="129">
        <v>90.3</v>
      </c>
      <c r="I17" s="126" t="s">
        <v>1454</v>
      </c>
      <c r="J17" s="133" t="s">
        <v>1455</v>
      </c>
      <c r="K17" s="126" t="s">
        <v>1456</v>
      </c>
      <c r="L17" s="133" t="s">
        <v>1457</v>
      </c>
      <c r="M17" s="165">
        <v>1</v>
      </c>
      <c r="N17" s="165">
        <v>1.5</v>
      </c>
      <c r="O17" s="183">
        <f t="shared" si="5"/>
        <v>38</v>
      </c>
      <c r="P17" s="182" t="s">
        <v>1710</v>
      </c>
      <c r="Q17" s="154" t="s">
        <v>2034</v>
      </c>
      <c r="R17" s="182" t="s">
        <v>1647</v>
      </c>
      <c r="S17" s="154" t="s">
        <v>1706</v>
      </c>
      <c r="T17" s="182" t="s">
        <v>1444</v>
      </c>
      <c r="U17" s="182" t="s">
        <v>1156</v>
      </c>
      <c r="V17" s="165">
        <v>36</v>
      </c>
      <c r="W17" s="182" t="s">
        <v>1210</v>
      </c>
      <c r="X17" s="182" t="s">
        <v>1168</v>
      </c>
      <c r="Y17" s="46" t="s">
        <v>1153</v>
      </c>
      <c r="Z17" s="364"/>
      <c r="AA17" s="48"/>
      <c r="AB17" s="48"/>
      <c r="AC17" s="48"/>
      <c r="AD17" s="48"/>
      <c r="AE17" s="48"/>
      <c r="AF17" s="48"/>
      <c r="AG17" s="48"/>
      <c r="AH17" s="49"/>
    </row>
    <row r="18" spans="1:256" s="32" customFormat="1" ht="28.65" customHeight="1" x14ac:dyDescent="0.25">
      <c r="A18" s="47" t="s">
        <v>1420</v>
      </c>
      <c r="B18" s="182" t="s">
        <v>1376</v>
      </c>
      <c r="C18" s="165">
        <v>40</v>
      </c>
      <c r="D18" s="183">
        <f t="shared" si="3"/>
        <v>19</v>
      </c>
      <c r="E18" s="165">
        <v>400</v>
      </c>
      <c r="F18" s="183">
        <f t="shared" si="4"/>
        <v>190</v>
      </c>
      <c r="G18" s="130">
        <v>0.252</v>
      </c>
      <c r="H18" s="129">
        <v>62.7</v>
      </c>
      <c r="I18" s="126" t="s">
        <v>1458</v>
      </c>
      <c r="J18" s="133" t="s">
        <v>1459</v>
      </c>
      <c r="K18" s="126" t="s">
        <v>1460</v>
      </c>
      <c r="L18" s="133" t="s">
        <v>1461</v>
      </c>
      <c r="M18" s="165">
        <v>2</v>
      </c>
      <c r="N18" s="165">
        <v>1.5</v>
      </c>
      <c r="O18" s="183">
        <f t="shared" si="5"/>
        <v>38</v>
      </c>
      <c r="P18" s="182" t="s">
        <v>1711</v>
      </c>
      <c r="Q18" s="154" t="s">
        <v>2035</v>
      </c>
      <c r="R18" s="182" t="s">
        <v>1647</v>
      </c>
      <c r="S18" s="154" t="s">
        <v>1653</v>
      </c>
      <c r="T18" s="182" t="s">
        <v>1444</v>
      </c>
      <c r="U18" s="182" t="s">
        <v>1156</v>
      </c>
      <c r="V18" s="165">
        <v>32</v>
      </c>
      <c r="W18" s="182" t="s">
        <v>1210</v>
      </c>
      <c r="X18" s="182" t="s">
        <v>1168</v>
      </c>
      <c r="Y18" s="46" t="s">
        <v>1153</v>
      </c>
      <c r="Z18" s="364"/>
      <c r="AA18" s="48"/>
      <c r="AB18" s="48"/>
      <c r="AC18" s="48"/>
      <c r="AD18" s="48"/>
      <c r="AE18" s="48"/>
      <c r="AF18" s="48"/>
      <c r="AG18" s="48"/>
      <c r="AH18" s="49"/>
    </row>
    <row r="19" spans="1:256" s="32" customFormat="1" ht="28.65" customHeight="1" x14ac:dyDescent="0.25">
      <c r="A19" s="47" t="s">
        <v>1421</v>
      </c>
      <c r="B19" s="182" t="s">
        <v>1376</v>
      </c>
      <c r="C19" s="165">
        <v>20</v>
      </c>
      <c r="D19" s="183">
        <f t="shared" si="3"/>
        <v>9.4</v>
      </c>
      <c r="E19" s="165">
        <v>260</v>
      </c>
      <c r="F19" s="183">
        <f t="shared" si="4"/>
        <v>120</v>
      </c>
      <c r="G19" s="130">
        <v>0.29499999999999998</v>
      </c>
      <c r="H19" s="129">
        <v>73.5</v>
      </c>
      <c r="I19" s="126" t="s">
        <v>1462</v>
      </c>
      <c r="J19" s="133" t="s">
        <v>1463</v>
      </c>
      <c r="K19" s="126" t="s">
        <v>1464</v>
      </c>
      <c r="L19" s="133" t="s">
        <v>1465</v>
      </c>
      <c r="M19" s="165">
        <v>1</v>
      </c>
      <c r="N19" s="165">
        <v>2</v>
      </c>
      <c r="O19" s="183">
        <f t="shared" si="5"/>
        <v>50</v>
      </c>
      <c r="P19" s="182" t="s">
        <v>1709</v>
      </c>
      <c r="Q19" s="154" t="s">
        <v>2033</v>
      </c>
      <c r="R19" s="182" t="s">
        <v>1647</v>
      </c>
      <c r="S19" s="154" t="s">
        <v>1653</v>
      </c>
      <c r="T19" s="182" t="s">
        <v>1444</v>
      </c>
      <c r="U19" s="182" t="s">
        <v>1156</v>
      </c>
      <c r="V19" s="165">
        <v>37</v>
      </c>
      <c r="W19" s="182" t="s">
        <v>1210</v>
      </c>
      <c r="X19" s="182" t="s">
        <v>1168</v>
      </c>
      <c r="Y19" s="46" t="s">
        <v>1153</v>
      </c>
      <c r="Z19" s="364"/>
      <c r="AA19" s="48"/>
      <c r="AB19" s="48"/>
      <c r="AC19" s="48"/>
      <c r="AD19" s="48"/>
      <c r="AE19" s="48"/>
      <c r="AF19" s="48"/>
      <c r="AG19" s="48"/>
      <c r="AH19" s="49"/>
    </row>
    <row r="20" spans="1:256" s="32" customFormat="1" ht="28.65" customHeight="1" x14ac:dyDescent="0.25">
      <c r="A20" s="47" t="s">
        <v>1422</v>
      </c>
      <c r="B20" s="182" t="s">
        <v>1376</v>
      </c>
      <c r="C20" s="165">
        <v>40</v>
      </c>
      <c r="D20" s="183">
        <f t="shared" si="3"/>
        <v>19</v>
      </c>
      <c r="E20" s="165">
        <v>460</v>
      </c>
      <c r="F20" s="183">
        <f t="shared" si="4"/>
        <v>220</v>
      </c>
      <c r="G20" s="130">
        <v>0.28599999999999998</v>
      </c>
      <c r="H20" s="129">
        <v>71.2</v>
      </c>
      <c r="I20" s="126" t="s">
        <v>1409</v>
      </c>
      <c r="J20" s="133" t="s">
        <v>1410</v>
      </c>
      <c r="K20" s="126" t="s">
        <v>1466</v>
      </c>
      <c r="L20" s="133" t="s">
        <v>1467</v>
      </c>
      <c r="M20" s="165">
        <v>2</v>
      </c>
      <c r="N20" s="165">
        <v>2</v>
      </c>
      <c r="O20" s="183">
        <f t="shared" si="5"/>
        <v>50</v>
      </c>
      <c r="P20" s="182" t="s">
        <v>1712</v>
      </c>
      <c r="Q20" s="154" t="s">
        <v>2036</v>
      </c>
      <c r="R20" s="182" t="s">
        <v>1647</v>
      </c>
      <c r="S20" s="154" t="s">
        <v>1653</v>
      </c>
      <c r="T20" s="182" t="s">
        <v>1444</v>
      </c>
      <c r="U20" s="182" t="s">
        <v>1156</v>
      </c>
      <c r="V20" s="165">
        <v>33</v>
      </c>
      <c r="W20" s="182" t="s">
        <v>1210</v>
      </c>
      <c r="X20" s="182" t="s">
        <v>1168</v>
      </c>
      <c r="Y20" s="46" t="s">
        <v>1153</v>
      </c>
      <c r="Z20" s="364"/>
      <c r="AA20" s="48"/>
      <c r="AB20" s="48"/>
      <c r="AC20" s="48"/>
      <c r="AD20" s="48"/>
      <c r="AE20" s="48"/>
      <c r="AF20" s="48"/>
      <c r="AG20" s="48"/>
      <c r="AH20" s="49"/>
    </row>
    <row r="21" spans="1:256" s="32" customFormat="1" ht="28.65" customHeight="1" x14ac:dyDescent="0.25">
      <c r="A21" s="47" t="s">
        <v>1423</v>
      </c>
      <c r="B21" s="182" t="s">
        <v>1376</v>
      </c>
      <c r="C21" s="165">
        <v>20</v>
      </c>
      <c r="D21" s="183">
        <f t="shared" si="3"/>
        <v>9.4</v>
      </c>
      <c r="E21" s="165">
        <v>320</v>
      </c>
      <c r="F21" s="183">
        <f t="shared" si="4"/>
        <v>150</v>
      </c>
      <c r="G21" s="130">
        <v>0.374</v>
      </c>
      <c r="H21" s="129">
        <v>96.1</v>
      </c>
      <c r="I21" s="126" t="s">
        <v>1415</v>
      </c>
      <c r="J21" s="133" t="s">
        <v>1468</v>
      </c>
      <c r="K21" s="126" t="s">
        <v>1469</v>
      </c>
      <c r="L21" s="133" t="s">
        <v>1470</v>
      </c>
      <c r="M21" s="165">
        <v>1</v>
      </c>
      <c r="N21" s="165">
        <v>2.5</v>
      </c>
      <c r="O21" s="183">
        <f t="shared" si="5"/>
        <v>63</v>
      </c>
      <c r="P21" s="182" t="s">
        <v>1713</v>
      </c>
      <c r="Q21" s="154" t="s">
        <v>2037</v>
      </c>
      <c r="R21" s="182" t="s">
        <v>1647</v>
      </c>
      <c r="S21" s="154" t="s">
        <v>1653</v>
      </c>
      <c r="T21" s="182" t="s">
        <v>1444</v>
      </c>
      <c r="U21" s="182" t="s">
        <v>1156</v>
      </c>
      <c r="V21" s="165">
        <v>40</v>
      </c>
      <c r="W21" s="182" t="s">
        <v>1210</v>
      </c>
      <c r="X21" s="182" t="s">
        <v>1168</v>
      </c>
      <c r="Y21" s="46" t="s">
        <v>1153</v>
      </c>
      <c r="Z21" s="364"/>
      <c r="AA21" s="48"/>
      <c r="AB21" s="48"/>
      <c r="AC21" s="48"/>
      <c r="AD21" s="48"/>
      <c r="AE21" s="48"/>
      <c r="AF21" s="48"/>
      <c r="AG21" s="48"/>
      <c r="AH21" s="49"/>
    </row>
    <row r="22" spans="1:256" s="32" customFormat="1" ht="28.65" customHeight="1" x14ac:dyDescent="0.25">
      <c r="A22" s="47" t="s">
        <v>1424</v>
      </c>
      <c r="B22" s="182" t="s">
        <v>1376</v>
      </c>
      <c r="C22" s="165">
        <v>40</v>
      </c>
      <c r="D22" s="183">
        <f t="shared" si="3"/>
        <v>19</v>
      </c>
      <c r="E22" s="165">
        <v>580</v>
      </c>
      <c r="F22" s="183">
        <f t="shared" si="4"/>
        <v>270</v>
      </c>
      <c r="G22" s="130">
        <v>0.28599999999999998</v>
      </c>
      <c r="H22" s="129">
        <v>71.2</v>
      </c>
      <c r="I22" s="126" t="s">
        <v>1409</v>
      </c>
      <c r="J22" s="133" t="s">
        <v>1410</v>
      </c>
      <c r="K22" s="126" t="s">
        <v>1466</v>
      </c>
      <c r="L22" s="133" t="s">
        <v>1467</v>
      </c>
      <c r="M22" s="165">
        <v>2</v>
      </c>
      <c r="N22" s="165">
        <v>2.5</v>
      </c>
      <c r="O22" s="183">
        <f t="shared" si="5"/>
        <v>63</v>
      </c>
      <c r="P22" s="182" t="s">
        <v>1714</v>
      </c>
      <c r="Q22" s="154" t="s">
        <v>2038</v>
      </c>
      <c r="R22" s="182" t="s">
        <v>1647</v>
      </c>
      <c r="S22" s="154" t="s">
        <v>1653</v>
      </c>
      <c r="T22" s="182" t="s">
        <v>1444</v>
      </c>
      <c r="U22" s="182" t="s">
        <v>1156</v>
      </c>
      <c r="V22" s="165">
        <v>37</v>
      </c>
      <c r="W22" s="182" t="s">
        <v>1210</v>
      </c>
      <c r="X22" s="182" t="s">
        <v>1168</v>
      </c>
      <c r="Y22" s="46" t="s">
        <v>1153</v>
      </c>
      <c r="Z22" s="364"/>
      <c r="AA22" s="48"/>
      <c r="AB22" s="48"/>
      <c r="AC22" s="48"/>
      <c r="AD22" s="48"/>
      <c r="AE22" s="48"/>
      <c r="AF22" s="48"/>
      <c r="AG22" s="48"/>
      <c r="AH22" s="49"/>
    </row>
    <row r="23" spans="1:256" s="32" customFormat="1" ht="28.65" customHeight="1" x14ac:dyDescent="0.25">
      <c r="A23" s="47" t="s">
        <v>1425</v>
      </c>
      <c r="B23" s="182" t="s">
        <v>1376</v>
      </c>
      <c r="C23" s="165">
        <v>20</v>
      </c>
      <c r="D23" s="183">
        <f t="shared" si="3"/>
        <v>9.4</v>
      </c>
      <c r="E23" s="165">
        <v>380</v>
      </c>
      <c r="F23" s="183">
        <f t="shared" si="4"/>
        <v>180</v>
      </c>
      <c r="G23" s="130">
        <v>0.374</v>
      </c>
      <c r="H23" s="129">
        <v>93.1</v>
      </c>
      <c r="I23" s="126" t="s">
        <v>1415</v>
      </c>
      <c r="J23" s="133" t="s">
        <v>1474</v>
      </c>
      <c r="K23" s="126" t="s">
        <v>1469</v>
      </c>
      <c r="L23" s="133" t="s">
        <v>1470</v>
      </c>
      <c r="M23" s="165">
        <v>1</v>
      </c>
      <c r="N23" s="165">
        <v>3</v>
      </c>
      <c r="O23" s="183">
        <f t="shared" si="5"/>
        <v>75</v>
      </c>
      <c r="P23" s="182" t="s">
        <v>1711</v>
      </c>
      <c r="Q23" s="154" t="s">
        <v>2035</v>
      </c>
      <c r="R23" s="182" t="s">
        <v>1647</v>
      </c>
      <c r="S23" s="154" t="s">
        <v>1653</v>
      </c>
      <c r="T23" s="182" t="s">
        <v>1444</v>
      </c>
      <c r="U23" s="182" t="s">
        <v>1156</v>
      </c>
      <c r="V23" s="165">
        <v>35</v>
      </c>
      <c r="W23" s="182" t="s">
        <v>1210</v>
      </c>
      <c r="X23" s="182" t="s">
        <v>1168</v>
      </c>
      <c r="Y23" s="46" t="s">
        <v>1153</v>
      </c>
      <c r="Z23" s="364"/>
      <c r="AA23" s="48"/>
      <c r="AB23" s="48"/>
      <c r="AC23" s="48"/>
      <c r="AD23" s="48"/>
      <c r="AE23" s="48"/>
      <c r="AF23" s="48"/>
      <c r="AG23" s="48"/>
      <c r="AH23" s="49"/>
    </row>
    <row r="24" spans="1:256" ht="28.65" customHeight="1" thickBot="1" x14ac:dyDescent="0.3">
      <c r="A24" s="29" t="s">
        <v>1426</v>
      </c>
      <c r="B24" s="30" t="s">
        <v>1376</v>
      </c>
      <c r="C24" s="41">
        <v>50</v>
      </c>
      <c r="D24" s="34">
        <f t="shared" si="3"/>
        <v>24</v>
      </c>
      <c r="E24" s="41">
        <v>650</v>
      </c>
      <c r="F24" s="34">
        <f t="shared" si="4"/>
        <v>310</v>
      </c>
      <c r="G24" s="132">
        <v>0.247</v>
      </c>
      <c r="H24" s="131">
        <v>68.099999999999994</v>
      </c>
      <c r="I24" s="127" t="s">
        <v>1471</v>
      </c>
      <c r="J24" s="134" t="s">
        <v>1475</v>
      </c>
      <c r="K24" s="127" t="s">
        <v>1472</v>
      </c>
      <c r="L24" s="134" t="s">
        <v>1473</v>
      </c>
      <c r="M24" s="41">
        <v>2</v>
      </c>
      <c r="N24" s="41">
        <v>3</v>
      </c>
      <c r="O24" s="34">
        <f t="shared" si="5"/>
        <v>75</v>
      </c>
      <c r="P24" s="30" t="s">
        <v>1715</v>
      </c>
      <c r="Q24" s="155" t="s">
        <v>2039</v>
      </c>
      <c r="R24" s="30" t="s">
        <v>1647</v>
      </c>
      <c r="S24" s="155" t="s">
        <v>1653</v>
      </c>
      <c r="T24" s="30" t="s">
        <v>1444</v>
      </c>
      <c r="U24" s="30" t="s">
        <v>1156</v>
      </c>
      <c r="V24" s="41">
        <v>33</v>
      </c>
      <c r="W24" s="30" t="s">
        <v>1210</v>
      </c>
      <c r="X24" s="30" t="s">
        <v>1168</v>
      </c>
      <c r="Y24" s="31" t="s">
        <v>1153</v>
      </c>
      <c r="Z24" s="368"/>
      <c r="AA24" s="44"/>
      <c r="AB24" s="44"/>
      <c r="AC24" s="44"/>
      <c r="AD24" s="44"/>
      <c r="AE24" s="44"/>
      <c r="AF24" s="44"/>
      <c r="AG24" s="44"/>
      <c r="AH24" s="45"/>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20.25" customHeight="1" x14ac:dyDescent="0.25">
      <c r="A25" s="166"/>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8"/>
    </row>
    <row r="26" spans="1:256" ht="20.25" customHeight="1" x14ac:dyDescent="0.25">
      <c r="A26" s="669" t="s">
        <v>880</v>
      </c>
      <c r="B26" s="24"/>
      <c r="C26" s="24"/>
      <c r="D26" s="24"/>
      <c r="E26" s="24"/>
      <c r="F26" s="24"/>
      <c r="G26" s="24"/>
      <c r="H26" s="24"/>
      <c r="I26" s="24"/>
      <c r="J26" s="24"/>
      <c r="K26" s="24"/>
      <c r="L26" s="24"/>
      <c r="M26" s="24"/>
      <c r="N26" s="24"/>
      <c r="O26" s="24"/>
      <c r="P26" s="24"/>
      <c r="Q26" s="24"/>
      <c r="R26" s="24"/>
      <c r="S26" s="24"/>
      <c r="T26" s="24"/>
      <c r="U26" s="24"/>
      <c r="V26" s="24"/>
      <c r="W26" s="24"/>
      <c r="X26" s="24"/>
      <c r="Y26" s="642"/>
    </row>
    <row r="27" spans="1:256" ht="20.25" customHeight="1" x14ac:dyDescent="0.25">
      <c r="A27" s="670" t="s">
        <v>2030</v>
      </c>
      <c r="B27" s="24"/>
      <c r="C27" s="24"/>
      <c r="D27" s="24"/>
      <c r="E27" s="24"/>
      <c r="F27" s="24"/>
      <c r="G27" s="24"/>
      <c r="H27" s="24"/>
      <c r="I27" s="24"/>
      <c r="J27" s="24"/>
      <c r="K27" s="24"/>
      <c r="L27" s="24"/>
      <c r="M27" s="24"/>
      <c r="N27" s="24"/>
      <c r="O27" s="24"/>
      <c r="P27" s="24"/>
      <c r="Q27" s="24"/>
      <c r="R27" s="24"/>
      <c r="S27" s="24"/>
      <c r="T27" s="24"/>
      <c r="U27" s="24"/>
      <c r="V27" s="24"/>
      <c r="W27" s="24"/>
      <c r="X27" s="24"/>
      <c r="Y27" s="642"/>
    </row>
    <row r="28" spans="1:256" ht="20.25" customHeight="1" thickBot="1" x14ac:dyDescent="0.3">
      <c r="A28" s="837" t="s">
        <v>93</v>
      </c>
      <c r="B28" s="838"/>
      <c r="C28" s="838"/>
      <c r="D28" s="838"/>
      <c r="E28" s="838"/>
      <c r="F28" s="838"/>
      <c r="G28" s="838"/>
      <c r="H28" s="838"/>
      <c r="I28" s="838"/>
      <c r="J28" s="838"/>
      <c r="K28" s="838"/>
      <c r="L28" s="838"/>
      <c r="M28" s="838"/>
      <c r="N28" s="838"/>
      <c r="O28" s="177"/>
      <c r="P28" s="177"/>
      <c r="Q28" s="177"/>
      <c r="R28" s="177"/>
      <c r="S28" s="177"/>
      <c r="T28" s="177"/>
      <c r="U28" s="177"/>
      <c r="V28" s="177"/>
      <c r="W28" s="177"/>
      <c r="X28" s="177"/>
      <c r="Y28" s="657"/>
    </row>
    <row r="29" spans="1:256" ht="20.25" customHeight="1" x14ac:dyDescent="0.25"/>
    <row r="30" spans="1:256" ht="20.25" customHeight="1" x14ac:dyDescent="0.25">
      <c r="A30" s="382" t="s">
        <v>922</v>
      </c>
      <c r="B30" s="384"/>
      <c r="C30" s="384"/>
      <c r="D30" s="384"/>
      <c r="E30" s="384"/>
      <c r="F30" s="384"/>
      <c r="G30" s="384"/>
      <c r="H30" s="384"/>
      <c r="I30" s="384"/>
      <c r="J30" s="384"/>
      <c r="K30" s="384"/>
      <c r="L30" s="384"/>
      <c r="M30" s="384"/>
      <c r="N30" s="384"/>
    </row>
    <row r="31" spans="1:256" ht="20.25" customHeight="1" x14ac:dyDescent="0.25">
      <c r="A31" s="388" t="s">
        <v>560</v>
      </c>
      <c r="B31" s="384"/>
      <c r="C31" s="384"/>
      <c r="D31" s="384"/>
      <c r="E31" s="384"/>
      <c r="F31" s="384"/>
      <c r="G31" s="384"/>
      <c r="H31" s="384"/>
      <c r="I31" s="384"/>
      <c r="J31" s="384"/>
      <c r="K31" s="384"/>
      <c r="L31" s="384"/>
      <c r="M31" s="384"/>
      <c r="N31" s="384"/>
    </row>
    <row r="32" spans="1:256" ht="20.25" customHeight="1" x14ac:dyDescent="0.25">
      <c r="A32" s="835" t="s">
        <v>782</v>
      </c>
      <c r="B32" s="835"/>
      <c r="C32" s="835"/>
      <c r="D32" s="835"/>
      <c r="E32" s="835"/>
      <c r="F32" s="835"/>
      <c r="G32" s="835"/>
      <c r="H32" s="835"/>
      <c r="I32" s="835"/>
      <c r="J32" s="835"/>
      <c r="K32" s="835"/>
      <c r="L32" s="835"/>
      <c r="M32" s="835"/>
      <c r="N32" s="835"/>
    </row>
  </sheetData>
  <mergeCells count="35">
    <mergeCell ref="Z2:AH2"/>
    <mergeCell ref="AH3:AH6"/>
    <mergeCell ref="AF3:AF6"/>
    <mergeCell ref="AA3:AA6"/>
    <mergeCell ref="P4:P6"/>
    <mergeCell ref="Q4:Q6"/>
    <mergeCell ref="W3:W6"/>
    <mergeCell ref="AG3:AG6"/>
    <mergeCell ref="AD3:AD6"/>
    <mergeCell ref="AE3:AE6"/>
    <mergeCell ref="AB3:AB6"/>
    <mergeCell ref="AC3:AC6"/>
    <mergeCell ref="Z3:Z6"/>
    <mergeCell ref="A2:Y2"/>
    <mergeCell ref="Y3:Y6"/>
    <mergeCell ref="T3:T6"/>
    <mergeCell ref="V3:V6"/>
    <mergeCell ref="X3:X6"/>
    <mergeCell ref="A28:N28"/>
    <mergeCell ref="S4:S6"/>
    <mergeCell ref="U3:U6"/>
    <mergeCell ref="A32:N32"/>
    <mergeCell ref="G3:H5"/>
    <mergeCell ref="R3:S3"/>
    <mergeCell ref="R4:R6"/>
    <mergeCell ref="P3:Q3"/>
    <mergeCell ref="N3:O5"/>
    <mergeCell ref="A3:A6"/>
    <mergeCell ref="B3:B6"/>
    <mergeCell ref="C3:F4"/>
    <mergeCell ref="I3:J5"/>
    <mergeCell ref="M3:M6"/>
    <mergeCell ref="C5:D5"/>
    <mergeCell ref="E5:F5"/>
    <mergeCell ref="K3:L5"/>
  </mergeCells>
  <phoneticPr fontId="0" type="noConversion"/>
  <printOptions horizontalCentered="1"/>
  <pageMargins left="0" right="0" top="1" bottom="0.75" header="0.3" footer="0.3"/>
  <pageSetup paperSize="3" scale="80" orientation="landscape" r:id="rId1"/>
  <headerFooter alignWithMargins="0">
    <oddHeader>&amp;C&amp;16
&amp;A</oddHeader>
    <oddFooter>&amp;C&amp;14ISSUED
JUNE 2009&amp;R&amp;12&amp;F &amp;A
Page 39</oddFooter>
  </headerFooter>
  <colBreaks count="1" manualBreakCount="1">
    <brk id="25"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38"/>
  <sheetViews>
    <sheetView showGridLines="0" zoomScale="60" zoomScaleNormal="60" zoomScalePageLayoutView="60" workbookViewId="0"/>
  </sheetViews>
  <sheetFormatPr defaultColWidth="0" defaultRowHeight="13.2" x14ac:dyDescent="0.25"/>
  <cols>
    <col min="1" max="1" width="10.33203125" style="2" customWidth="1"/>
    <col min="2" max="2" width="15.5546875" style="2" customWidth="1"/>
    <col min="3" max="6" width="8.109375" style="2" customWidth="1"/>
    <col min="7" max="8" width="8.6640625" style="2" customWidth="1"/>
    <col min="9" max="9" width="14.33203125" style="2" customWidth="1"/>
    <col min="10" max="10" width="10.33203125" style="2" customWidth="1"/>
    <col min="11" max="11" width="14.33203125" style="2" customWidth="1"/>
    <col min="12" max="12" width="11.109375" style="2" customWidth="1"/>
    <col min="13" max="13" width="14.33203125" style="2" customWidth="1"/>
    <col min="14" max="14" width="6" style="2" customWidth="1"/>
    <col min="15" max="15" width="12.44140625" style="2" customWidth="1"/>
    <col min="16" max="16" width="9.44140625" style="2" customWidth="1"/>
    <col min="17" max="17" width="26.109375" style="2" customWidth="1"/>
    <col min="18" max="18" width="21.5546875" style="2" bestFit="1" customWidth="1"/>
    <col min="19" max="19" width="20.6640625" style="2" customWidth="1"/>
    <col min="20" max="20" width="12.6640625" style="2" customWidth="1"/>
    <col min="21" max="21" width="16.44140625" style="2" customWidth="1"/>
    <col min="22" max="22" width="17" style="2" customWidth="1"/>
    <col min="23" max="25" width="20.6640625" style="2" customWidth="1"/>
    <col min="26" max="26" width="8.6640625" style="2" customWidth="1"/>
    <col min="27" max="16384" width="0" style="2" hidden="1"/>
  </cols>
  <sheetData>
    <row r="1" spans="1:26" ht="36" customHeight="1" thickBot="1" x14ac:dyDescent="0.3">
      <c r="A1" s="166"/>
      <c r="B1" s="167"/>
      <c r="C1" s="167"/>
      <c r="D1" s="167"/>
      <c r="E1" s="167"/>
      <c r="F1" s="167"/>
      <c r="G1" s="167"/>
      <c r="H1" s="167"/>
      <c r="I1" s="167"/>
      <c r="J1" s="167"/>
      <c r="K1" s="167"/>
      <c r="L1" s="167"/>
      <c r="M1" s="167"/>
      <c r="N1" s="167"/>
      <c r="O1" s="167"/>
      <c r="P1" s="167"/>
      <c r="Q1" s="168"/>
      <c r="R1" s="24"/>
      <c r="S1" s="24"/>
      <c r="T1" s="24"/>
      <c r="U1" s="24"/>
      <c r="V1" s="24"/>
      <c r="W1" s="24"/>
      <c r="X1" s="24"/>
      <c r="Y1" s="24"/>
    </row>
    <row r="2" spans="1:26" s="27" customFormat="1" ht="21" customHeight="1" x14ac:dyDescent="0.25">
      <c r="A2" s="869" t="s">
        <v>1590</v>
      </c>
      <c r="B2" s="870"/>
      <c r="C2" s="870"/>
      <c r="D2" s="870"/>
      <c r="E2" s="870"/>
      <c r="F2" s="870"/>
      <c r="G2" s="870"/>
      <c r="H2" s="870"/>
      <c r="I2" s="870"/>
      <c r="J2" s="870"/>
      <c r="K2" s="870"/>
      <c r="L2" s="870"/>
      <c r="M2" s="870"/>
      <c r="N2" s="870"/>
      <c r="O2" s="870"/>
      <c r="P2" s="870"/>
      <c r="Q2" s="871"/>
      <c r="R2" s="987" t="s">
        <v>909</v>
      </c>
      <c r="S2" s="988"/>
      <c r="T2" s="988"/>
      <c r="U2" s="988"/>
      <c r="V2" s="988"/>
      <c r="W2" s="988"/>
      <c r="X2" s="988"/>
      <c r="Y2" s="988"/>
      <c r="Z2" s="906"/>
    </row>
    <row r="3" spans="1:26" s="4" customFormat="1" ht="21" customHeight="1" x14ac:dyDescent="0.25">
      <c r="A3" s="828" t="s">
        <v>911</v>
      </c>
      <c r="B3" s="826" t="s">
        <v>842</v>
      </c>
      <c r="C3" s="826" t="s">
        <v>1721</v>
      </c>
      <c r="D3" s="826"/>
      <c r="E3" s="826"/>
      <c r="F3" s="826"/>
      <c r="G3" s="826" t="s">
        <v>1348</v>
      </c>
      <c r="H3" s="896"/>
      <c r="I3" s="826" t="s">
        <v>1082</v>
      </c>
      <c r="J3" s="826" t="s">
        <v>1595</v>
      </c>
      <c r="K3" s="826"/>
      <c r="L3" s="826" t="s">
        <v>1083</v>
      </c>
      <c r="M3" s="826"/>
      <c r="N3" s="826" t="s">
        <v>1353</v>
      </c>
      <c r="O3" s="826" t="s">
        <v>1084</v>
      </c>
      <c r="P3" s="826" t="s">
        <v>1085</v>
      </c>
      <c r="Q3" s="832" t="s">
        <v>822</v>
      </c>
      <c r="R3" s="818" t="s">
        <v>906</v>
      </c>
      <c r="S3" s="815" t="s">
        <v>931</v>
      </c>
      <c r="T3" s="815" t="s">
        <v>932</v>
      </c>
      <c r="U3" s="815" t="s">
        <v>2085</v>
      </c>
      <c r="V3" s="815" t="s">
        <v>2086</v>
      </c>
      <c r="W3" s="815" t="s">
        <v>933</v>
      </c>
      <c r="X3" s="815" t="s">
        <v>940</v>
      </c>
      <c r="Y3" s="815" t="s">
        <v>941</v>
      </c>
      <c r="Z3" s="812" t="s">
        <v>934</v>
      </c>
    </row>
    <row r="4" spans="1:26" s="4" customFormat="1" ht="21" customHeight="1" x14ac:dyDescent="0.25">
      <c r="A4" s="828"/>
      <c r="B4" s="826"/>
      <c r="C4" s="826" t="s">
        <v>936</v>
      </c>
      <c r="D4" s="826"/>
      <c r="E4" s="826" t="s">
        <v>813</v>
      </c>
      <c r="F4" s="826"/>
      <c r="G4" s="896"/>
      <c r="H4" s="896"/>
      <c r="I4" s="826"/>
      <c r="J4" s="826"/>
      <c r="K4" s="826"/>
      <c r="L4" s="826"/>
      <c r="M4" s="826"/>
      <c r="N4" s="826"/>
      <c r="O4" s="826"/>
      <c r="P4" s="826"/>
      <c r="Q4" s="832"/>
      <c r="R4" s="819"/>
      <c r="S4" s="816"/>
      <c r="T4" s="816"/>
      <c r="U4" s="816"/>
      <c r="V4" s="816"/>
      <c r="W4" s="816"/>
      <c r="X4" s="816"/>
      <c r="Y4" s="816"/>
      <c r="Z4" s="813"/>
    </row>
    <row r="5" spans="1:26" s="38" customFormat="1" ht="21" customHeight="1" thickBot="1" x14ac:dyDescent="0.3">
      <c r="A5" s="829"/>
      <c r="B5" s="827"/>
      <c r="C5" s="243" t="s">
        <v>955</v>
      </c>
      <c r="D5" s="243" t="s">
        <v>949</v>
      </c>
      <c r="E5" s="243" t="s">
        <v>955</v>
      </c>
      <c r="F5" s="243" t="s">
        <v>949</v>
      </c>
      <c r="G5" s="243" t="s">
        <v>1213</v>
      </c>
      <c r="H5" s="243" t="s">
        <v>1175</v>
      </c>
      <c r="I5" s="827"/>
      <c r="J5" s="243" t="s">
        <v>1523</v>
      </c>
      <c r="K5" s="300" t="s">
        <v>1524</v>
      </c>
      <c r="L5" s="243" t="s">
        <v>1523</v>
      </c>
      <c r="M5" s="300" t="s">
        <v>1524</v>
      </c>
      <c r="N5" s="827"/>
      <c r="O5" s="827"/>
      <c r="P5" s="827"/>
      <c r="Q5" s="833"/>
      <c r="R5" s="819"/>
      <c r="S5" s="816"/>
      <c r="T5" s="816"/>
      <c r="U5" s="816"/>
      <c r="V5" s="816"/>
      <c r="W5" s="816"/>
      <c r="X5" s="816"/>
      <c r="Y5" s="816"/>
      <c r="Z5" s="813"/>
    </row>
    <row r="6" spans="1:26" s="32" customFormat="1" ht="26.85" customHeight="1" thickTop="1" x14ac:dyDescent="0.25">
      <c r="A6" s="245" t="s">
        <v>1601</v>
      </c>
      <c r="B6" s="246" t="s">
        <v>1209</v>
      </c>
      <c r="C6" s="259">
        <v>60</v>
      </c>
      <c r="D6" s="274">
        <f t="shared" ref="D6:D13" si="0">ROUND(C6*0.472,2-LEN(INT(C6*0.472)))</f>
        <v>28</v>
      </c>
      <c r="E6" s="259">
        <v>100</v>
      </c>
      <c r="F6" s="274">
        <f t="shared" ref="F6:F13" si="1">ROUND(E6*0.472,2-LEN(INT(E6*0.472)))</f>
        <v>47</v>
      </c>
      <c r="G6" s="293">
        <v>8.7999999999999995E-2</v>
      </c>
      <c r="H6" s="299">
        <f t="shared" ref="H6:H11" si="2">ROUND(G6*250,2-LEN(INT(G6*250)))</f>
        <v>22</v>
      </c>
      <c r="I6" s="246" t="s">
        <v>1588</v>
      </c>
      <c r="J6" s="246" t="s">
        <v>1521</v>
      </c>
      <c r="K6" s="288" t="s">
        <v>2040</v>
      </c>
      <c r="L6" s="246" t="s">
        <v>1395</v>
      </c>
      <c r="M6" s="288" t="s">
        <v>1607</v>
      </c>
      <c r="N6" s="259">
        <v>13</v>
      </c>
      <c r="O6" s="246" t="s">
        <v>1210</v>
      </c>
      <c r="P6" s="246" t="s">
        <v>1168</v>
      </c>
      <c r="Q6" s="247" t="s">
        <v>1153</v>
      </c>
      <c r="R6" s="389"/>
      <c r="S6" s="304"/>
      <c r="T6" s="304"/>
      <c r="U6" s="304"/>
      <c r="V6" s="304"/>
      <c r="W6" s="304"/>
      <c r="X6" s="304"/>
      <c r="Y6" s="304"/>
      <c r="Z6" s="305"/>
    </row>
    <row r="7" spans="1:26" s="32" customFormat="1" ht="26.85" customHeight="1" x14ac:dyDescent="0.25">
      <c r="A7" s="47" t="s">
        <v>1602</v>
      </c>
      <c r="B7" s="182" t="s">
        <v>1209</v>
      </c>
      <c r="C7" s="165">
        <v>110</v>
      </c>
      <c r="D7" s="181">
        <f t="shared" si="0"/>
        <v>52</v>
      </c>
      <c r="E7" s="165">
        <v>170</v>
      </c>
      <c r="F7" s="181">
        <f t="shared" si="1"/>
        <v>80</v>
      </c>
      <c r="G7" s="124">
        <v>8.7999999999999995E-2</v>
      </c>
      <c r="H7" s="128">
        <f t="shared" si="2"/>
        <v>22</v>
      </c>
      <c r="I7" s="182" t="s">
        <v>1588</v>
      </c>
      <c r="J7" s="182" t="s">
        <v>1521</v>
      </c>
      <c r="K7" s="154" t="s">
        <v>2040</v>
      </c>
      <c r="L7" s="182" t="s">
        <v>1394</v>
      </c>
      <c r="M7" s="154" t="s">
        <v>1611</v>
      </c>
      <c r="N7" s="165">
        <v>13</v>
      </c>
      <c r="O7" s="182" t="s">
        <v>1210</v>
      </c>
      <c r="P7" s="182" t="s">
        <v>1168</v>
      </c>
      <c r="Q7" s="46" t="s">
        <v>1153</v>
      </c>
      <c r="R7" s="364"/>
      <c r="S7" s="48"/>
      <c r="T7" s="48"/>
      <c r="U7" s="48"/>
      <c r="V7" s="48"/>
      <c r="W7" s="48"/>
      <c r="X7" s="48"/>
      <c r="Y7" s="48"/>
      <c r="Z7" s="49"/>
    </row>
    <row r="8" spans="1:26" s="32" customFormat="1" ht="26.85" customHeight="1" x14ac:dyDescent="0.25">
      <c r="A8" s="47" t="s">
        <v>1603</v>
      </c>
      <c r="B8" s="182" t="s">
        <v>1209</v>
      </c>
      <c r="C8" s="165">
        <v>170</v>
      </c>
      <c r="D8" s="181">
        <f t="shared" si="0"/>
        <v>80</v>
      </c>
      <c r="E8" s="165">
        <v>250</v>
      </c>
      <c r="F8" s="181">
        <f t="shared" si="1"/>
        <v>120</v>
      </c>
      <c r="G8" s="124">
        <v>8.7999999999999995E-2</v>
      </c>
      <c r="H8" s="128">
        <f t="shared" si="2"/>
        <v>22</v>
      </c>
      <c r="I8" s="182" t="s">
        <v>1588</v>
      </c>
      <c r="J8" s="182" t="s">
        <v>1521</v>
      </c>
      <c r="K8" s="154" t="s">
        <v>2040</v>
      </c>
      <c r="L8" s="182" t="s">
        <v>1167</v>
      </c>
      <c r="M8" s="154" t="s">
        <v>1608</v>
      </c>
      <c r="N8" s="165">
        <v>14</v>
      </c>
      <c r="O8" s="182" t="s">
        <v>1210</v>
      </c>
      <c r="P8" s="182" t="s">
        <v>1168</v>
      </c>
      <c r="Q8" s="46" t="s">
        <v>1153</v>
      </c>
      <c r="R8" s="364"/>
      <c r="S8" s="48"/>
      <c r="T8" s="48"/>
      <c r="U8" s="48"/>
      <c r="V8" s="48"/>
      <c r="W8" s="48"/>
      <c r="X8" s="48"/>
      <c r="Y8" s="48"/>
      <c r="Z8" s="49"/>
    </row>
    <row r="9" spans="1:26" s="32" customFormat="1" ht="26.85" customHeight="1" x14ac:dyDescent="0.25">
      <c r="A9" s="47" t="s">
        <v>1604</v>
      </c>
      <c r="B9" s="182" t="s">
        <v>1209</v>
      </c>
      <c r="C9" s="165">
        <v>240</v>
      </c>
      <c r="D9" s="181">
        <f t="shared" si="0"/>
        <v>110</v>
      </c>
      <c r="E9" s="165">
        <v>400</v>
      </c>
      <c r="F9" s="181">
        <f t="shared" si="1"/>
        <v>190</v>
      </c>
      <c r="G9" s="124">
        <v>8.7999999999999995E-2</v>
      </c>
      <c r="H9" s="128">
        <f t="shared" si="2"/>
        <v>22</v>
      </c>
      <c r="I9" s="182" t="s">
        <v>1588</v>
      </c>
      <c r="J9" s="182" t="s">
        <v>1521</v>
      </c>
      <c r="K9" s="154" t="s">
        <v>2040</v>
      </c>
      <c r="L9" s="182" t="s">
        <v>1393</v>
      </c>
      <c r="M9" s="154" t="s">
        <v>2054</v>
      </c>
      <c r="N9" s="165">
        <v>12</v>
      </c>
      <c r="O9" s="182" t="s">
        <v>1210</v>
      </c>
      <c r="P9" s="182" t="s">
        <v>1168</v>
      </c>
      <c r="Q9" s="46" t="s">
        <v>1153</v>
      </c>
      <c r="R9" s="364"/>
      <c r="S9" s="48"/>
      <c r="T9" s="48"/>
      <c r="U9" s="48"/>
      <c r="V9" s="48"/>
      <c r="W9" s="48"/>
      <c r="X9" s="48"/>
      <c r="Y9" s="48"/>
      <c r="Z9" s="49"/>
    </row>
    <row r="10" spans="1:26" s="32" customFormat="1" ht="26.85" customHeight="1" x14ac:dyDescent="0.25">
      <c r="A10" s="47" t="s">
        <v>1605</v>
      </c>
      <c r="B10" s="182" t="s">
        <v>1209</v>
      </c>
      <c r="C10" s="549">
        <v>320</v>
      </c>
      <c r="D10" s="181">
        <f t="shared" si="0"/>
        <v>150</v>
      </c>
      <c r="E10" s="549">
        <v>500</v>
      </c>
      <c r="F10" s="181">
        <f t="shared" si="1"/>
        <v>240</v>
      </c>
      <c r="G10" s="124">
        <v>8.6999999999999994E-2</v>
      </c>
      <c r="H10" s="128">
        <f t="shared" si="2"/>
        <v>22</v>
      </c>
      <c r="I10" s="182" t="s">
        <v>1588</v>
      </c>
      <c r="J10" s="182" t="s">
        <v>1521</v>
      </c>
      <c r="K10" s="154" t="s">
        <v>2040</v>
      </c>
      <c r="L10" s="182" t="s">
        <v>1392</v>
      </c>
      <c r="M10" s="154" t="s">
        <v>1609</v>
      </c>
      <c r="N10" s="239">
        <v>14</v>
      </c>
      <c r="O10" s="182" t="s">
        <v>1210</v>
      </c>
      <c r="P10" s="182" t="s">
        <v>1168</v>
      </c>
      <c r="Q10" s="46" t="s">
        <v>1153</v>
      </c>
      <c r="R10" s="364"/>
      <c r="S10" s="48"/>
      <c r="T10" s="48"/>
      <c r="U10" s="48"/>
      <c r="V10" s="48"/>
      <c r="W10" s="48"/>
      <c r="X10" s="48"/>
      <c r="Y10" s="48"/>
      <c r="Z10" s="49"/>
    </row>
    <row r="11" spans="1:26" s="32" customFormat="1" ht="26.85" customHeight="1" x14ac:dyDescent="0.25">
      <c r="A11" s="47" t="s">
        <v>1606</v>
      </c>
      <c r="B11" s="182" t="s">
        <v>1209</v>
      </c>
      <c r="C11" s="509">
        <v>420</v>
      </c>
      <c r="D11" s="181">
        <f t="shared" si="0"/>
        <v>200</v>
      </c>
      <c r="E11" s="509">
        <v>700</v>
      </c>
      <c r="F11" s="181">
        <f t="shared" si="1"/>
        <v>330</v>
      </c>
      <c r="G11" s="124">
        <v>8.6999999999999994E-2</v>
      </c>
      <c r="H11" s="128">
        <f t="shared" si="2"/>
        <v>22</v>
      </c>
      <c r="I11" s="182" t="s">
        <v>1588</v>
      </c>
      <c r="J11" s="182" t="s">
        <v>1521</v>
      </c>
      <c r="K11" s="154" t="s">
        <v>2040</v>
      </c>
      <c r="L11" s="182" t="s">
        <v>1391</v>
      </c>
      <c r="M11" s="154" t="s">
        <v>1610</v>
      </c>
      <c r="N11" s="51">
        <v>16</v>
      </c>
      <c r="O11" s="182" t="s">
        <v>1210</v>
      </c>
      <c r="P11" s="182" t="s">
        <v>1168</v>
      </c>
      <c r="Q11" s="46" t="s">
        <v>1153</v>
      </c>
      <c r="R11" s="364"/>
      <c r="S11" s="48"/>
      <c r="T11" s="48"/>
      <c r="U11" s="48"/>
      <c r="V11" s="48"/>
      <c r="W11" s="48"/>
      <c r="X11" s="48"/>
      <c r="Y11" s="48"/>
      <c r="Z11" s="49"/>
    </row>
    <row r="12" spans="1:26" s="32" customFormat="1" ht="26.85" customHeight="1" x14ac:dyDescent="0.25">
      <c r="A12" s="47" t="s">
        <v>1683</v>
      </c>
      <c r="B12" s="182" t="s">
        <v>1598</v>
      </c>
      <c r="C12" s="165">
        <v>130</v>
      </c>
      <c r="D12" s="181">
        <f t="shared" si="0"/>
        <v>61</v>
      </c>
      <c r="E12" s="165">
        <v>210</v>
      </c>
      <c r="F12" s="181">
        <f t="shared" si="1"/>
        <v>99</v>
      </c>
      <c r="G12" s="124">
        <v>7.8E-2</v>
      </c>
      <c r="H12" s="128">
        <f t="shared" ref="H12:H17" si="3">ROUND(G12*250,2-LEN(INT(G12*250)))</f>
        <v>20</v>
      </c>
      <c r="I12" s="182" t="s">
        <v>1096</v>
      </c>
      <c r="J12" s="182" t="s">
        <v>1569</v>
      </c>
      <c r="K12" s="154" t="s">
        <v>2041</v>
      </c>
      <c r="L12" s="182" t="s">
        <v>1525</v>
      </c>
      <c r="M12" s="154" t="s">
        <v>2055</v>
      </c>
      <c r="N12" s="165">
        <v>13</v>
      </c>
      <c r="O12" s="182" t="s">
        <v>1682</v>
      </c>
      <c r="P12" s="182" t="s">
        <v>1168</v>
      </c>
      <c r="Q12" s="46" t="s">
        <v>1153</v>
      </c>
      <c r="R12" s="364"/>
      <c r="S12" s="48"/>
      <c r="T12" s="48"/>
      <c r="U12" s="48"/>
      <c r="V12" s="48"/>
      <c r="W12" s="48"/>
      <c r="X12" s="48"/>
      <c r="Y12" s="48"/>
      <c r="Z12" s="49"/>
    </row>
    <row r="13" spans="1:26" s="32" customFormat="1" ht="26.85" customHeight="1" x14ac:dyDescent="0.25">
      <c r="A13" s="47" t="s">
        <v>1684</v>
      </c>
      <c r="B13" s="182" t="s">
        <v>1598</v>
      </c>
      <c r="C13" s="165">
        <v>200</v>
      </c>
      <c r="D13" s="181">
        <f t="shared" si="0"/>
        <v>94</v>
      </c>
      <c r="E13" s="165">
        <v>330</v>
      </c>
      <c r="F13" s="181">
        <f t="shared" si="1"/>
        <v>160</v>
      </c>
      <c r="G13" s="124">
        <v>7.8E-2</v>
      </c>
      <c r="H13" s="128">
        <f t="shared" si="3"/>
        <v>20</v>
      </c>
      <c r="I13" s="182" t="s">
        <v>1096</v>
      </c>
      <c r="J13" s="182" t="s">
        <v>1570</v>
      </c>
      <c r="K13" s="154" t="s">
        <v>2042</v>
      </c>
      <c r="L13" s="182" t="s">
        <v>1569</v>
      </c>
      <c r="M13" s="154" t="s">
        <v>2041</v>
      </c>
      <c r="N13" s="165">
        <v>15</v>
      </c>
      <c r="O13" s="182" t="s">
        <v>1682</v>
      </c>
      <c r="P13" s="182" t="s">
        <v>1168</v>
      </c>
      <c r="Q13" s="46" t="s">
        <v>1153</v>
      </c>
      <c r="R13" s="364"/>
      <c r="S13" s="48"/>
      <c r="T13" s="48"/>
      <c r="U13" s="48"/>
      <c r="V13" s="48"/>
      <c r="W13" s="48"/>
      <c r="X13" s="48"/>
      <c r="Y13" s="48"/>
      <c r="Z13" s="49"/>
    </row>
    <row r="14" spans="1:26" s="32" customFormat="1" ht="26.85" customHeight="1" x14ac:dyDescent="0.25">
      <c r="A14" s="47" t="s">
        <v>1685</v>
      </c>
      <c r="B14" s="182" t="s">
        <v>1598</v>
      </c>
      <c r="C14" s="165">
        <v>270</v>
      </c>
      <c r="D14" s="181">
        <f t="shared" ref="D14:D31" si="4">ROUND(C14*0.472,2-LEN(INT(C14*0.472)))</f>
        <v>130</v>
      </c>
      <c r="E14" s="165">
        <v>440</v>
      </c>
      <c r="F14" s="181">
        <f t="shared" ref="F14:F31" si="5">ROUND(E14*0.472,2-LEN(INT(E14*0.472)))</f>
        <v>210</v>
      </c>
      <c r="G14" s="124">
        <v>7.8E-2</v>
      </c>
      <c r="H14" s="128">
        <f t="shared" si="3"/>
        <v>20</v>
      </c>
      <c r="I14" s="182" t="s">
        <v>1096</v>
      </c>
      <c r="J14" s="182" t="s">
        <v>1571</v>
      </c>
      <c r="K14" s="154" t="s">
        <v>1572</v>
      </c>
      <c r="L14" s="182" t="s">
        <v>1570</v>
      </c>
      <c r="M14" s="154" t="s">
        <v>2042</v>
      </c>
      <c r="N14" s="165">
        <v>17</v>
      </c>
      <c r="O14" s="182" t="s">
        <v>1682</v>
      </c>
      <c r="P14" s="182" t="s">
        <v>1168</v>
      </c>
      <c r="Q14" s="46" t="s">
        <v>1153</v>
      </c>
      <c r="R14" s="364"/>
      <c r="S14" s="48"/>
      <c r="T14" s="48"/>
      <c r="U14" s="48"/>
      <c r="V14" s="48"/>
      <c r="W14" s="48"/>
      <c r="X14" s="48"/>
      <c r="Y14" s="48"/>
      <c r="Z14" s="49"/>
    </row>
    <row r="15" spans="1:26" s="32" customFormat="1" ht="26.85" customHeight="1" x14ac:dyDescent="0.25">
      <c r="A15" s="47" t="s">
        <v>1686</v>
      </c>
      <c r="B15" s="182" t="s">
        <v>1598</v>
      </c>
      <c r="C15" s="165">
        <v>250</v>
      </c>
      <c r="D15" s="181">
        <f t="shared" si="4"/>
        <v>120</v>
      </c>
      <c r="E15" s="165">
        <v>610</v>
      </c>
      <c r="F15" s="181">
        <f t="shared" si="5"/>
        <v>290</v>
      </c>
      <c r="G15" s="124">
        <v>8.2000000000000003E-2</v>
      </c>
      <c r="H15" s="128">
        <f t="shared" si="3"/>
        <v>21</v>
      </c>
      <c r="I15" s="182" t="s">
        <v>1096</v>
      </c>
      <c r="J15" s="182" t="s">
        <v>1540</v>
      </c>
      <c r="K15" s="154" t="s">
        <v>2043</v>
      </c>
      <c r="L15" s="182" t="s">
        <v>1571</v>
      </c>
      <c r="M15" s="154" t="s">
        <v>2056</v>
      </c>
      <c r="N15" s="165">
        <v>18</v>
      </c>
      <c r="O15" s="182" t="s">
        <v>1682</v>
      </c>
      <c r="P15" s="182" t="s">
        <v>1168</v>
      </c>
      <c r="Q15" s="46" t="s">
        <v>1153</v>
      </c>
      <c r="R15" s="364"/>
      <c r="S15" s="48"/>
      <c r="T15" s="48"/>
      <c r="U15" s="48"/>
      <c r="V15" s="48"/>
      <c r="W15" s="48"/>
      <c r="X15" s="48"/>
      <c r="Y15" s="48"/>
      <c r="Z15" s="49"/>
    </row>
    <row r="16" spans="1:26" s="32" customFormat="1" ht="26.85" customHeight="1" x14ac:dyDescent="0.25">
      <c r="A16" s="47" t="s">
        <v>1687</v>
      </c>
      <c r="B16" s="182" t="s">
        <v>1598</v>
      </c>
      <c r="C16" s="165">
        <v>320</v>
      </c>
      <c r="D16" s="181">
        <f t="shared" si="4"/>
        <v>150</v>
      </c>
      <c r="E16" s="165">
        <v>810</v>
      </c>
      <c r="F16" s="181">
        <f t="shared" si="5"/>
        <v>380</v>
      </c>
      <c r="G16" s="124">
        <v>8.2000000000000003E-2</v>
      </c>
      <c r="H16" s="128">
        <f t="shared" si="3"/>
        <v>21</v>
      </c>
      <c r="I16" s="182" t="s">
        <v>1096</v>
      </c>
      <c r="J16" s="182" t="s">
        <v>1538</v>
      </c>
      <c r="K16" s="154" t="s">
        <v>1573</v>
      </c>
      <c r="L16" s="182" t="s">
        <v>1540</v>
      </c>
      <c r="M16" s="154" t="s">
        <v>2043</v>
      </c>
      <c r="N16" s="165">
        <v>19</v>
      </c>
      <c r="O16" s="182" t="s">
        <v>1682</v>
      </c>
      <c r="P16" s="182" t="s">
        <v>1168</v>
      </c>
      <c r="Q16" s="46" t="s">
        <v>1153</v>
      </c>
      <c r="R16" s="364"/>
      <c r="S16" s="48"/>
      <c r="T16" s="48"/>
      <c r="U16" s="48"/>
      <c r="V16" s="48"/>
      <c r="W16" s="48"/>
      <c r="X16" s="48"/>
      <c r="Y16" s="48"/>
      <c r="Z16" s="49"/>
    </row>
    <row r="17" spans="1:26" s="32" customFormat="1" ht="26.85" customHeight="1" x14ac:dyDescent="0.25">
      <c r="A17" s="47" t="s">
        <v>1688</v>
      </c>
      <c r="B17" s="182" t="s">
        <v>1598</v>
      </c>
      <c r="C17" s="165">
        <v>90</v>
      </c>
      <c r="D17" s="181">
        <f t="shared" si="4"/>
        <v>42</v>
      </c>
      <c r="E17" s="165">
        <v>160</v>
      </c>
      <c r="F17" s="181">
        <f t="shared" si="5"/>
        <v>76</v>
      </c>
      <c r="G17" s="124">
        <v>7.8E-2</v>
      </c>
      <c r="H17" s="128">
        <f t="shared" si="3"/>
        <v>20</v>
      </c>
      <c r="I17" s="182" t="s">
        <v>1096</v>
      </c>
      <c r="J17" s="182" t="s">
        <v>1599</v>
      </c>
      <c r="K17" s="154" t="s">
        <v>2044</v>
      </c>
      <c r="L17" s="182" t="s">
        <v>1600</v>
      </c>
      <c r="M17" s="154" t="s">
        <v>2057</v>
      </c>
      <c r="N17" s="165">
        <v>12</v>
      </c>
      <c r="O17" s="182" t="s">
        <v>1682</v>
      </c>
      <c r="P17" s="182" t="s">
        <v>1168</v>
      </c>
      <c r="Q17" s="46" t="s">
        <v>1153</v>
      </c>
      <c r="R17" s="364"/>
      <c r="S17" s="48"/>
      <c r="T17" s="48"/>
      <c r="U17" s="48"/>
      <c r="V17" s="48"/>
      <c r="W17" s="48"/>
      <c r="X17" s="48"/>
      <c r="Y17" s="48"/>
      <c r="Z17" s="49"/>
    </row>
    <row r="18" spans="1:26" s="32" customFormat="1" ht="26.85" customHeight="1" x14ac:dyDescent="0.25">
      <c r="A18" s="47" t="s">
        <v>1689</v>
      </c>
      <c r="B18" s="182" t="s">
        <v>1598</v>
      </c>
      <c r="C18" s="165">
        <v>140</v>
      </c>
      <c r="D18" s="181">
        <f t="shared" si="4"/>
        <v>66</v>
      </c>
      <c r="E18" s="165">
        <v>240</v>
      </c>
      <c r="F18" s="181">
        <f t="shared" si="5"/>
        <v>110</v>
      </c>
      <c r="G18" s="124">
        <v>7.8E-2</v>
      </c>
      <c r="H18" s="128">
        <f t="shared" ref="H18:H31" si="6">ROUND(G18*250,2-LEN(INT(G18*250)))</f>
        <v>20</v>
      </c>
      <c r="I18" s="182" t="s">
        <v>1096</v>
      </c>
      <c r="J18" s="182" t="s">
        <v>1697</v>
      </c>
      <c r="K18" s="154" t="s">
        <v>1698</v>
      </c>
      <c r="L18" s="182" t="s">
        <v>1696</v>
      </c>
      <c r="M18" s="154" t="s">
        <v>2058</v>
      </c>
      <c r="N18" s="165">
        <v>14</v>
      </c>
      <c r="O18" s="182" t="s">
        <v>1682</v>
      </c>
      <c r="P18" s="182" t="s">
        <v>1168</v>
      </c>
      <c r="Q18" s="46" t="s">
        <v>1153</v>
      </c>
      <c r="R18" s="364"/>
      <c r="S18" s="48"/>
      <c r="T18" s="48"/>
      <c r="U18" s="48"/>
      <c r="V18" s="48"/>
      <c r="W18" s="48"/>
      <c r="X18" s="48"/>
      <c r="Y18" s="48"/>
      <c r="Z18" s="49"/>
    </row>
    <row r="19" spans="1:26" s="32" customFormat="1" ht="26.85" customHeight="1" x14ac:dyDescent="0.25">
      <c r="A19" s="47" t="s">
        <v>1690</v>
      </c>
      <c r="B19" s="182" t="s">
        <v>1598</v>
      </c>
      <c r="C19" s="165">
        <v>210</v>
      </c>
      <c r="D19" s="181">
        <f t="shared" si="4"/>
        <v>99</v>
      </c>
      <c r="E19" s="165">
        <v>350</v>
      </c>
      <c r="F19" s="181">
        <f t="shared" si="5"/>
        <v>170</v>
      </c>
      <c r="G19" s="124">
        <v>7.8E-2</v>
      </c>
      <c r="H19" s="128">
        <f t="shared" si="6"/>
        <v>20</v>
      </c>
      <c r="I19" s="182" t="s">
        <v>1096</v>
      </c>
      <c r="J19" s="182" t="s">
        <v>1557</v>
      </c>
      <c r="K19" s="154" t="s">
        <v>2045</v>
      </c>
      <c r="L19" s="182" t="s">
        <v>1702</v>
      </c>
      <c r="M19" s="154" t="s">
        <v>2059</v>
      </c>
      <c r="N19" s="165">
        <v>16</v>
      </c>
      <c r="O19" s="182" t="s">
        <v>1682</v>
      </c>
      <c r="P19" s="182" t="s">
        <v>1168</v>
      </c>
      <c r="Q19" s="46" t="s">
        <v>1153</v>
      </c>
      <c r="R19" s="364"/>
      <c r="S19" s="48"/>
      <c r="T19" s="48"/>
      <c r="U19" s="48"/>
      <c r="V19" s="48"/>
      <c r="W19" s="48"/>
      <c r="X19" s="48"/>
      <c r="Y19" s="48"/>
      <c r="Z19" s="49"/>
    </row>
    <row r="20" spans="1:26" s="32" customFormat="1" ht="26.85" customHeight="1" x14ac:dyDescent="0.25">
      <c r="A20" s="47" t="s">
        <v>1691</v>
      </c>
      <c r="B20" s="182" t="s">
        <v>1598</v>
      </c>
      <c r="C20" s="165">
        <v>190</v>
      </c>
      <c r="D20" s="181">
        <f t="shared" si="4"/>
        <v>90</v>
      </c>
      <c r="E20" s="165">
        <v>320</v>
      </c>
      <c r="F20" s="181">
        <f t="shared" si="5"/>
        <v>150</v>
      </c>
      <c r="G20" s="124">
        <v>7.8E-2</v>
      </c>
      <c r="H20" s="128">
        <f t="shared" si="6"/>
        <v>20</v>
      </c>
      <c r="I20" s="182" t="s">
        <v>1096</v>
      </c>
      <c r="J20" s="182" t="s">
        <v>1533</v>
      </c>
      <c r="K20" s="154" t="s">
        <v>1699</v>
      </c>
      <c r="L20" s="182" t="s">
        <v>1529</v>
      </c>
      <c r="M20" s="154" t="s">
        <v>2049</v>
      </c>
      <c r="N20" s="165">
        <v>15</v>
      </c>
      <c r="O20" s="182" t="s">
        <v>1682</v>
      </c>
      <c r="P20" s="182" t="s">
        <v>1168</v>
      </c>
      <c r="Q20" s="46" t="s">
        <v>1153</v>
      </c>
      <c r="R20" s="364"/>
      <c r="S20" s="48"/>
      <c r="T20" s="48"/>
      <c r="U20" s="48"/>
      <c r="V20" s="48"/>
      <c r="W20" s="48"/>
      <c r="X20" s="48"/>
      <c r="Y20" s="48"/>
      <c r="Z20" s="49"/>
    </row>
    <row r="21" spans="1:26" s="32" customFormat="1" ht="26.85" customHeight="1" x14ac:dyDescent="0.25">
      <c r="A21" s="47" t="s">
        <v>1692</v>
      </c>
      <c r="B21" s="182" t="s">
        <v>1598</v>
      </c>
      <c r="C21" s="509">
        <v>220</v>
      </c>
      <c r="D21" s="181">
        <f t="shared" si="4"/>
        <v>100</v>
      </c>
      <c r="E21" s="509">
        <v>360</v>
      </c>
      <c r="F21" s="181">
        <f t="shared" si="5"/>
        <v>170</v>
      </c>
      <c r="G21" s="124">
        <v>7.8E-2</v>
      </c>
      <c r="H21" s="128">
        <f t="shared" si="6"/>
        <v>20</v>
      </c>
      <c r="I21" s="182" t="s">
        <v>1096</v>
      </c>
      <c r="J21" s="51" t="s">
        <v>1677</v>
      </c>
      <c r="K21" s="154" t="s">
        <v>2046</v>
      </c>
      <c r="L21" s="185" t="s">
        <v>1678</v>
      </c>
      <c r="M21" s="154" t="s">
        <v>2060</v>
      </c>
      <c r="N21" s="51">
        <v>16</v>
      </c>
      <c r="O21" s="182" t="s">
        <v>1682</v>
      </c>
      <c r="P21" s="182" t="s">
        <v>1168</v>
      </c>
      <c r="Q21" s="46" t="s">
        <v>1153</v>
      </c>
      <c r="R21" s="364"/>
      <c r="S21" s="48"/>
      <c r="T21" s="48"/>
      <c r="U21" s="48"/>
      <c r="V21" s="48"/>
      <c r="W21" s="48"/>
      <c r="X21" s="48"/>
      <c r="Y21" s="48"/>
      <c r="Z21" s="49"/>
    </row>
    <row r="22" spans="1:26" s="32" customFormat="1" ht="26.85" customHeight="1" x14ac:dyDescent="0.25">
      <c r="A22" s="47" t="s">
        <v>1693</v>
      </c>
      <c r="B22" s="182" t="s">
        <v>1598</v>
      </c>
      <c r="C22" s="509">
        <v>330</v>
      </c>
      <c r="D22" s="181">
        <f t="shared" si="4"/>
        <v>160</v>
      </c>
      <c r="E22" s="509">
        <v>560</v>
      </c>
      <c r="F22" s="181">
        <f t="shared" si="5"/>
        <v>260</v>
      </c>
      <c r="G22" s="124">
        <v>7.8E-2</v>
      </c>
      <c r="H22" s="128">
        <f t="shared" si="6"/>
        <v>20</v>
      </c>
      <c r="I22" s="182" t="s">
        <v>1096</v>
      </c>
      <c r="J22" s="51" t="s">
        <v>1535</v>
      </c>
      <c r="K22" s="154" t="s">
        <v>2047</v>
      </c>
      <c r="L22" s="185" t="s">
        <v>1675</v>
      </c>
      <c r="M22" s="154" t="s">
        <v>2061</v>
      </c>
      <c r="N22" s="51">
        <v>17</v>
      </c>
      <c r="O22" s="182" t="s">
        <v>1682</v>
      </c>
      <c r="P22" s="182" t="s">
        <v>1168</v>
      </c>
      <c r="Q22" s="46" t="s">
        <v>1153</v>
      </c>
      <c r="R22" s="364"/>
      <c r="S22" s="48"/>
      <c r="T22" s="48"/>
      <c r="U22" s="48"/>
      <c r="V22" s="48"/>
      <c r="W22" s="48"/>
      <c r="X22" s="48"/>
      <c r="Y22" s="48"/>
      <c r="Z22" s="49"/>
    </row>
    <row r="23" spans="1:26" s="32" customFormat="1" ht="26.85" customHeight="1" x14ac:dyDescent="0.25">
      <c r="A23" s="47" t="s">
        <v>1694</v>
      </c>
      <c r="B23" s="182" t="s">
        <v>1598</v>
      </c>
      <c r="C23" s="509">
        <v>360</v>
      </c>
      <c r="D23" s="181">
        <f t="shared" si="4"/>
        <v>170</v>
      </c>
      <c r="E23" s="509">
        <v>850</v>
      </c>
      <c r="F23" s="181">
        <f t="shared" si="5"/>
        <v>400</v>
      </c>
      <c r="G23" s="124">
        <v>8.2000000000000003E-2</v>
      </c>
      <c r="H23" s="128">
        <f t="shared" si="6"/>
        <v>21</v>
      </c>
      <c r="I23" s="182" t="s">
        <v>1096</v>
      </c>
      <c r="J23" s="51" t="s">
        <v>1701</v>
      </c>
      <c r="K23" s="154" t="s">
        <v>1700</v>
      </c>
      <c r="L23" s="185" t="s">
        <v>1703</v>
      </c>
      <c r="M23" s="154" t="s">
        <v>2062</v>
      </c>
      <c r="N23" s="51">
        <v>20</v>
      </c>
      <c r="O23" s="182" t="s">
        <v>1682</v>
      </c>
      <c r="P23" s="182" t="s">
        <v>1168</v>
      </c>
      <c r="Q23" s="46" t="s">
        <v>1153</v>
      </c>
      <c r="R23" s="364"/>
      <c r="S23" s="48"/>
      <c r="T23" s="48"/>
      <c r="U23" s="48"/>
      <c r="V23" s="48"/>
      <c r="W23" s="48"/>
      <c r="X23" s="48"/>
      <c r="Y23" s="48"/>
      <c r="Z23" s="49"/>
    </row>
    <row r="24" spans="1:26" s="32" customFormat="1" ht="26.85" customHeight="1" x14ac:dyDescent="0.25">
      <c r="A24" s="47" t="s">
        <v>1695</v>
      </c>
      <c r="B24" s="182" t="s">
        <v>1598</v>
      </c>
      <c r="C24" s="509">
        <v>460</v>
      </c>
      <c r="D24" s="181">
        <f t="shared" si="4"/>
        <v>220</v>
      </c>
      <c r="E24" s="509">
        <v>1260</v>
      </c>
      <c r="F24" s="181">
        <f t="shared" si="5"/>
        <v>590</v>
      </c>
      <c r="G24" s="124">
        <v>9.5000000000000001E-2</v>
      </c>
      <c r="H24" s="128">
        <f t="shared" si="6"/>
        <v>24</v>
      </c>
      <c r="I24" s="182" t="s">
        <v>1096</v>
      </c>
      <c r="J24" s="51" t="s">
        <v>1561</v>
      </c>
      <c r="K24" s="154" t="s">
        <v>2048</v>
      </c>
      <c r="L24" s="185" t="s">
        <v>1563</v>
      </c>
      <c r="M24" s="154" t="s">
        <v>2063</v>
      </c>
      <c r="N24" s="51">
        <v>24</v>
      </c>
      <c r="O24" s="182" t="s">
        <v>1682</v>
      </c>
      <c r="P24" s="182" t="s">
        <v>1168</v>
      </c>
      <c r="Q24" s="46" t="s">
        <v>1153</v>
      </c>
      <c r="R24" s="364"/>
      <c r="S24" s="48"/>
      <c r="T24" s="48"/>
      <c r="U24" s="48"/>
      <c r="V24" s="48"/>
      <c r="W24" s="48"/>
      <c r="X24" s="48"/>
      <c r="Y24" s="48"/>
      <c r="Z24" s="49"/>
    </row>
    <row r="25" spans="1:26" s="32" customFormat="1" ht="26.85" customHeight="1" x14ac:dyDescent="0.25">
      <c r="A25" s="47" t="s">
        <v>1612</v>
      </c>
      <c r="B25" s="182" t="s">
        <v>1389</v>
      </c>
      <c r="C25" s="165">
        <v>100</v>
      </c>
      <c r="D25" s="181">
        <f t="shared" si="4"/>
        <v>47</v>
      </c>
      <c r="E25" s="165">
        <v>200</v>
      </c>
      <c r="F25" s="181">
        <f t="shared" si="5"/>
        <v>94</v>
      </c>
      <c r="G25" s="124">
        <v>9.0999999999999998E-2</v>
      </c>
      <c r="H25" s="128">
        <f t="shared" si="6"/>
        <v>23</v>
      </c>
      <c r="I25" s="182" t="s">
        <v>1396</v>
      </c>
      <c r="J25" s="182" t="s">
        <v>1529</v>
      </c>
      <c r="K25" s="154" t="s">
        <v>2049</v>
      </c>
      <c r="L25" s="182" t="s">
        <v>1531</v>
      </c>
      <c r="M25" s="154" t="s">
        <v>2064</v>
      </c>
      <c r="N25" s="165">
        <v>19</v>
      </c>
      <c r="O25" s="182" t="s">
        <v>1210</v>
      </c>
      <c r="P25" s="182" t="s">
        <v>1168</v>
      </c>
      <c r="Q25" s="46" t="s">
        <v>1153</v>
      </c>
      <c r="R25" s="364"/>
      <c r="S25" s="48"/>
      <c r="T25" s="48"/>
      <c r="U25" s="48"/>
      <c r="V25" s="48"/>
      <c r="W25" s="48"/>
      <c r="X25" s="48"/>
      <c r="Y25" s="48"/>
      <c r="Z25" s="49"/>
    </row>
    <row r="26" spans="1:26" s="32" customFormat="1" ht="26.85" customHeight="1" x14ac:dyDescent="0.25">
      <c r="A26" s="47" t="s">
        <v>1613</v>
      </c>
      <c r="B26" s="182" t="s">
        <v>1389</v>
      </c>
      <c r="C26" s="165">
        <v>80</v>
      </c>
      <c r="D26" s="181">
        <f t="shared" si="4"/>
        <v>38</v>
      </c>
      <c r="E26" s="165">
        <v>150</v>
      </c>
      <c r="F26" s="181">
        <f t="shared" si="5"/>
        <v>71</v>
      </c>
      <c r="G26" s="124">
        <v>9.0999999999999998E-2</v>
      </c>
      <c r="H26" s="128">
        <f t="shared" si="6"/>
        <v>23</v>
      </c>
      <c r="I26" s="182" t="s">
        <v>1396</v>
      </c>
      <c r="J26" s="182" t="s">
        <v>1549</v>
      </c>
      <c r="K26" s="154" t="s">
        <v>2050</v>
      </c>
      <c r="L26" s="182" t="s">
        <v>1551</v>
      </c>
      <c r="M26" s="154" t="s">
        <v>2065</v>
      </c>
      <c r="N26" s="165">
        <v>15</v>
      </c>
      <c r="O26" s="182" t="s">
        <v>1210</v>
      </c>
      <c r="P26" s="182" t="s">
        <v>1168</v>
      </c>
      <c r="Q26" s="46" t="s">
        <v>1153</v>
      </c>
      <c r="R26" s="364"/>
      <c r="S26" s="48"/>
      <c r="T26" s="48"/>
      <c r="U26" s="48"/>
      <c r="V26" s="48"/>
      <c r="W26" s="48"/>
      <c r="X26" s="48"/>
      <c r="Y26" s="48"/>
      <c r="Z26" s="49"/>
    </row>
    <row r="27" spans="1:26" s="32" customFormat="1" ht="26.85" customHeight="1" x14ac:dyDescent="0.25">
      <c r="A27" s="47" t="s">
        <v>1614</v>
      </c>
      <c r="B27" s="182" t="s">
        <v>1389</v>
      </c>
      <c r="C27" s="165">
        <v>150</v>
      </c>
      <c r="D27" s="181">
        <f t="shared" si="4"/>
        <v>71</v>
      </c>
      <c r="E27" s="165">
        <v>290</v>
      </c>
      <c r="F27" s="181">
        <f t="shared" si="5"/>
        <v>140</v>
      </c>
      <c r="G27" s="124">
        <v>9.0999999999999998E-2</v>
      </c>
      <c r="H27" s="128">
        <f t="shared" si="6"/>
        <v>23</v>
      </c>
      <c r="I27" s="182" t="s">
        <v>1396</v>
      </c>
      <c r="J27" s="182" t="s">
        <v>1553</v>
      </c>
      <c r="K27" s="154" t="s">
        <v>2051</v>
      </c>
      <c r="L27" s="182" t="s">
        <v>1549</v>
      </c>
      <c r="M27" s="154" t="s">
        <v>2050</v>
      </c>
      <c r="N27" s="165">
        <v>18</v>
      </c>
      <c r="O27" s="182" t="s">
        <v>1210</v>
      </c>
      <c r="P27" s="182" t="s">
        <v>1168</v>
      </c>
      <c r="Q27" s="46" t="s">
        <v>1153</v>
      </c>
      <c r="R27" s="364"/>
      <c r="S27" s="48"/>
      <c r="T27" s="48"/>
      <c r="U27" s="48"/>
      <c r="V27" s="48"/>
      <c r="W27" s="48"/>
      <c r="X27" s="48"/>
      <c r="Y27" s="48"/>
      <c r="Z27" s="49"/>
    </row>
    <row r="28" spans="1:26" ht="26.85" customHeight="1" x14ac:dyDescent="0.25">
      <c r="A28" s="47" t="s">
        <v>1615</v>
      </c>
      <c r="B28" s="182" t="s">
        <v>1389</v>
      </c>
      <c r="C28" s="165">
        <v>290</v>
      </c>
      <c r="D28" s="181">
        <f t="shared" si="4"/>
        <v>140</v>
      </c>
      <c r="E28" s="165">
        <v>580</v>
      </c>
      <c r="F28" s="181">
        <f t="shared" si="5"/>
        <v>270</v>
      </c>
      <c r="G28" s="124">
        <v>9.0999999999999998E-2</v>
      </c>
      <c r="H28" s="128">
        <f t="shared" si="6"/>
        <v>23</v>
      </c>
      <c r="I28" s="182" t="s">
        <v>1396</v>
      </c>
      <c r="J28" s="182" t="s">
        <v>1555</v>
      </c>
      <c r="K28" s="154" t="s">
        <v>2052</v>
      </c>
      <c r="L28" s="182" t="s">
        <v>1557</v>
      </c>
      <c r="M28" s="154" t="s">
        <v>2045</v>
      </c>
      <c r="N28" s="165">
        <v>21</v>
      </c>
      <c r="O28" s="182" t="s">
        <v>1210</v>
      </c>
      <c r="P28" s="182" t="s">
        <v>1168</v>
      </c>
      <c r="Q28" s="46" t="s">
        <v>1153</v>
      </c>
      <c r="R28" s="364"/>
      <c r="S28" s="48"/>
      <c r="T28" s="48"/>
      <c r="U28" s="48"/>
      <c r="V28" s="48"/>
      <c r="W28" s="48"/>
      <c r="X28" s="48"/>
      <c r="Y28" s="48"/>
      <c r="Z28" s="49"/>
    </row>
    <row r="29" spans="1:26" ht="26.85" customHeight="1" x14ac:dyDescent="0.25">
      <c r="A29" s="47" t="s">
        <v>1616</v>
      </c>
      <c r="B29" s="182" t="s">
        <v>1389</v>
      </c>
      <c r="C29" s="165">
        <v>450</v>
      </c>
      <c r="D29" s="181">
        <f t="shared" si="4"/>
        <v>210</v>
      </c>
      <c r="E29" s="165">
        <v>900</v>
      </c>
      <c r="F29" s="181">
        <f t="shared" si="5"/>
        <v>420</v>
      </c>
      <c r="G29" s="124">
        <v>9.0999999999999998E-2</v>
      </c>
      <c r="H29" s="128">
        <f t="shared" si="6"/>
        <v>23</v>
      </c>
      <c r="I29" s="182" t="s">
        <v>1396</v>
      </c>
      <c r="J29" s="182" t="s">
        <v>1559</v>
      </c>
      <c r="K29" s="154" t="s">
        <v>1560</v>
      </c>
      <c r="L29" s="182" t="s">
        <v>1535</v>
      </c>
      <c r="M29" s="154" t="s">
        <v>2047</v>
      </c>
      <c r="N29" s="165">
        <v>23</v>
      </c>
      <c r="O29" s="182" t="s">
        <v>1210</v>
      </c>
      <c r="P29" s="182" t="s">
        <v>1168</v>
      </c>
      <c r="Q29" s="46" t="s">
        <v>1153</v>
      </c>
      <c r="R29" s="364"/>
      <c r="S29" s="48"/>
      <c r="T29" s="48"/>
      <c r="U29" s="48"/>
      <c r="V29" s="48"/>
      <c r="W29" s="48"/>
      <c r="X29" s="48"/>
      <c r="Y29" s="48"/>
      <c r="Z29" s="49"/>
    </row>
    <row r="30" spans="1:26" ht="26.85" customHeight="1" x14ac:dyDescent="0.25">
      <c r="A30" s="47" t="s">
        <v>1617</v>
      </c>
      <c r="B30" s="182" t="s">
        <v>1389</v>
      </c>
      <c r="C30" s="165">
        <v>670</v>
      </c>
      <c r="D30" s="181">
        <f t="shared" si="4"/>
        <v>320</v>
      </c>
      <c r="E30" s="165">
        <v>1370</v>
      </c>
      <c r="F30" s="181">
        <f t="shared" si="5"/>
        <v>650</v>
      </c>
      <c r="G30" s="124">
        <v>9.0999999999999998E-2</v>
      </c>
      <c r="H30" s="128">
        <f t="shared" si="6"/>
        <v>23</v>
      </c>
      <c r="I30" s="182" t="s">
        <v>1396</v>
      </c>
      <c r="J30" s="182" t="s">
        <v>1561</v>
      </c>
      <c r="K30" s="154" t="s">
        <v>2048</v>
      </c>
      <c r="L30" s="182" t="s">
        <v>1563</v>
      </c>
      <c r="M30" s="154" t="s">
        <v>2063</v>
      </c>
      <c r="N30" s="165">
        <v>25</v>
      </c>
      <c r="O30" s="182" t="s">
        <v>1210</v>
      </c>
      <c r="P30" s="182" t="s">
        <v>1168</v>
      </c>
      <c r="Q30" s="46" t="s">
        <v>1153</v>
      </c>
      <c r="R30" s="364"/>
      <c r="S30" s="48"/>
      <c r="T30" s="48"/>
      <c r="U30" s="48"/>
      <c r="V30" s="48"/>
      <c r="W30" s="48"/>
      <c r="X30" s="48"/>
      <c r="Y30" s="48"/>
      <c r="Z30" s="49"/>
    </row>
    <row r="31" spans="1:26" ht="26.85" customHeight="1" thickBot="1" x14ac:dyDescent="0.3">
      <c r="A31" s="29" t="s">
        <v>1618</v>
      </c>
      <c r="B31" s="30" t="s">
        <v>1389</v>
      </c>
      <c r="C31" s="41">
        <v>550</v>
      </c>
      <c r="D31" s="184">
        <f t="shared" si="4"/>
        <v>260</v>
      </c>
      <c r="E31" s="41">
        <v>1650</v>
      </c>
      <c r="F31" s="184">
        <f t="shared" si="5"/>
        <v>780</v>
      </c>
      <c r="G31" s="125">
        <v>9.0999999999999998E-2</v>
      </c>
      <c r="H31" s="141">
        <f t="shared" si="6"/>
        <v>23</v>
      </c>
      <c r="I31" s="30" t="s">
        <v>1396</v>
      </c>
      <c r="J31" s="30" t="s">
        <v>1565</v>
      </c>
      <c r="K31" s="155" t="s">
        <v>2053</v>
      </c>
      <c r="L31" s="30" t="s">
        <v>1567</v>
      </c>
      <c r="M31" s="155" t="s">
        <v>2066</v>
      </c>
      <c r="N31" s="41">
        <v>25</v>
      </c>
      <c r="O31" s="30" t="s">
        <v>1210</v>
      </c>
      <c r="P31" s="30" t="s">
        <v>1168</v>
      </c>
      <c r="Q31" s="31" t="s">
        <v>1153</v>
      </c>
      <c r="R31" s="368"/>
      <c r="S31" s="44"/>
      <c r="T31" s="44"/>
      <c r="U31" s="44"/>
      <c r="V31" s="44"/>
      <c r="W31" s="44"/>
      <c r="X31" s="44"/>
      <c r="Y31" s="44"/>
      <c r="Z31" s="45"/>
    </row>
    <row r="32" spans="1:26" ht="21.75" customHeight="1" x14ac:dyDescent="0.25">
      <c r="A32" s="672"/>
      <c r="B32" s="167"/>
      <c r="C32" s="167"/>
      <c r="D32" s="167"/>
      <c r="E32" s="167"/>
      <c r="F32" s="167"/>
      <c r="G32" s="167"/>
      <c r="H32" s="167"/>
      <c r="I32" s="167"/>
      <c r="J32" s="167"/>
      <c r="K32" s="167"/>
      <c r="L32" s="167"/>
      <c r="M32" s="167"/>
      <c r="N32" s="167"/>
      <c r="O32" s="167"/>
      <c r="P32" s="167"/>
      <c r="Q32" s="168"/>
    </row>
    <row r="33" spans="1:17" ht="21.75" customHeight="1" x14ac:dyDescent="0.25">
      <c r="A33" s="648" t="s">
        <v>828</v>
      </c>
      <c r="B33" s="24"/>
      <c r="C33" s="24"/>
      <c r="D33" s="24"/>
      <c r="E33" s="24"/>
      <c r="F33" s="24"/>
      <c r="G33" s="24"/>
      <c r="H33" s="24"/>
      <c r="I33" s="24"/>
      <c r="J33" s="24"/>
      <c r="K33" s="24"/>
      <c r="L33" s="24"/>
      <c r="M33" s="24"/>
      <c r="N33" s="24"/>
      <c r="O33" s="24"/>
      <c r="P33" s="24"/>
      <c r="Q33" s="642"/>
    </row>
    <row r="34" spans="1:17" ht="21.75" customHeight="1" thickBot="1" x14ac:dyDescent="0.3">
      <c r="A34" s="671" t="s">
        <v>94</v>
      </c>
      <c r="B34" s="177"/>
      <c r="C34" s="177"/>
      <c r="D34" s="177"/>
      <c r="E34" s="177"/>
      <c r="F34" s="177"/>
      <c r="G34" s="177"/>
      <c r="H34" s="177"/>
      <c r="I34" s="177"/>
      <c r="J34" s="177"/>
      <c r="K34" s="177"/>
      <c r="L34" s="177"/>
      <c r="M34" s="177"/>
      <c r="N34" s="177"/>
      <c r="O34" s="177"/>
      <c r="P34" s="177"/>
      <c r="Q34" s="657"/>
    </row>
    <row r="35" spans="1:17" ht="21.75" customHeight="1" x14ac:dyDescent="0.25"/>
    <row r="36" spans="1:17" ht="21.75" customHeight="1" x14ac:dyDescent="0.25">
      <c r="A36" s="382" t="s">
        <v>922</v>
      </c>
      <c r="B36" s="384"/>
      <c r="C36" s="384"/>
      <c r="D36" s="384"/>
      <c r="E36" s="384"/>
      <c r="F36" s="384"/>
      <c r="G36" s="384"/>
      <c r="H36" s="384"/>
      <c r="I36" s="384"/>
      <c r="J36" s="384"/>
      <c r="K36" s="384"/>
      <c r="L36" s="384"/>
    </row>
    <row r="37" spans="1:17" ht="21.75" customHeight="1" x14ac:dyDescent="0.25">
      <c r="A37" s="388" t="s">
        <v>560</v>
      </c>
      <c r="B37" s="384"/>
      <c r="C37" s="384"/>
      <c r="D37" s="384"/>
      <c r="E37" s="384"/>
      <c r="F37" s="384"/>
      <c r="G37" s="384"/>
      <c r="H37" s="384"/>
      <c r="I37" s="384"/>
      <c r="J37" s="384"/>
      <c r="K37" s="384"/>
      <c r="L37" s="384"/>
    </row>
    <row r="38" spans="1:17" ht="21.75" customHeight="1" x14ac:dyDescent="0.25">
      <c r="A38" s="835" t="s">
        <v>783</v>
      </c>
      <c r="B38" s="835"/>
      <c r="C38" s="835"/>
      <c r="D38" s="835"/>
      <c r="E38" s="835"/>
      <c r="F38" s="835"/>
      <c r="G38" s="835"/>
      <c r="H38" s="835"/>
      <c r="I38" s="835"/>
      <c r="J38" s="835"/>
      <c r="K38" s="835"/>
      <c r="L38" s="835"/>
    </row>
  </sheetData>
  <mergeCells count="25">
    <mergeCell ref="A38:L38"/>
    <mergeCell ref="U3:U5"/>
    <mergeCell ref="S3:S5"/>
    <mergeCell ref="T3:T5"/>
    <mergeCell ref="Q3:Q5"/>
    <mergeCell ref="O3:O5"/>
    <mergeCell ref="P3:P5"/>
    <mergeCell ref="C4:D4"/>
    <mergeCell ref="E4:F4"/>
    <mergeCell ref="L3:M4"/>
    <mergeCell ref="J3:K4"/>
    <mergeCell ref="G3:H4"/>
    <mergeCell ref="N3:N5"/>
    <mergeCell ref="R2:Z2"/>
    <mergeCell ref="Z3:Z5"/>
    <mergeCell ref="A2:Q2"/>
    <mergeCell ref="A3:A5"/>
    <mergeCell ref="B3:B5"/>
    <mergeCell ref="X3:X5"/>
    <mergeCell ref="R3:R5"/>
    <mergeCell ref="Y3:Y5"/>
    <mergeCell ref="C3:F3"/>
    <mergeCell ref="I3:I5"/>
    <mergeCell ref="V3:V5"/>
    <mergeCell ref="W3:W5"/>
  </mergeCells>
  <phoneticPr fontId="0" type="noConversion"/>
  <printOptions horizontalCentered="1"/>
  <pageMargins left="0" right="0" top="1" bottom="0.75" header="0.3" footer="0.3"/>
  <pageSetup paperSize="3" scale="70" orientation="landscape" r:id="rId1"/>
  <headerFooter alignWithMargins="0">
    <oddHeader>&amp;C&amp;16
&amp;A</oddHeader>
    <oddFooter>&amp;C&amp;14ISSUED
JUNE 2009&amp;R&amp;12&amp;F &amp;A
Page 40</oddFooter>
  </headerFooter>
  <colBreaks count="1" manualBreakCount="1">
    <brk id="1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G32"/>
  <sheetViews>
    <sheetView showGridLines="0" zoomScale="60" zoomScaleNormal="60" zoomScalePageLayoutView="60" workbookViewId="0"/>
  </sheetViews>
  <sheetFormatPr defaultColWidth="4.33203125" defaultRowHeight="13.2" x14ac:dyDescent="0.25"/>
  <cols>
    <col min="1" max="1" width="8.6640625" style="459" customWidth="1"/>
    <col min="2" max="2" width="12.6640625" style="459" customWidth="1"/>
    <col min="3" max="3" width="13" style="459" customWidth="1"/>
    <col min="4" max="4" width="13.44140625" style="459" customWidth="1"/>
    <col min="5" max="5" width="13.6640625" style="459" customWidth="1"/>
    <col min="6" max="7" width="7.88671875" style="459" customWidth="1"/>
    <col min="8" max="8" width="11.33203125" style="459" customWidth="1"/>
    <col min="9" max="9" width="10" style="459" customWidth="1"/>
    <col min="10" max="10" width="10.109375" style="459" customWidth="1"/>
    <col min="11" max="11" width="12.5546875" style="459" customWidth="1"/>
    <col min="12" max="13" width="7.88671875" style="459" customWidth="1"/>
    <col min="14" max="14" width="11.109375" style="459" customWidth="1"/>
    <col min="15" max="15" width="10" style="459" customWidth="1"/>
    <col min="16" max="16" width="12.5546875" style="459" customWidth="1"/>
    <col min="17" max="18" width="6.5546875" style="459" customWidth="1"/>
    <col min="19" max="19" width="12.44140625" style="459" customWidth="1"/>
    <col min="20" max="23" width="7.88671875" style="459" customWidth="1"/>
    <col min="24" max="24" width="31.109375" style="459" customWidth="1"/>
    <col min="25" max="25" width="21.5546875" style="459" bestFit="1" customWidth="1"/>
    <col min="26" max="26" width="20.6640625" style="459" customWidth="1"/>
    <col min="27" max="27" width="12.6640625" style="459" customWidth="1"/>
    <col min="28" max="28" width="16.44140625" style="459" customWidth="1"/>
    <col min="29" max="29" width="17" style="459" customWidth="1"/>
    <col min="30" max="32" width="20.6640625" style="459" customWidth="1"/>
    <col min="33" max="33" width="8.6640625" style="459" customWidth="1"/>
    <col min="34" max="16384" width="4.33203125" style="459"/>
  </cols>
  <sheetData>
    <row r="1" spans="1:33" ht="44.25" customHeight="1" thickBot="1" x14ac:dyDescent="0.3">
      <c r="N1" s="460"/>
      <c r="O1" s="460"/>
      <c r="P1" s="460"/>
    </row>
    <row r="2" spans="1:33" s="461" customFormat="1" ht="25.5" customHeight="1" x14ac:dyDescent="0.25">
      <c r="A2" s="1000" t="s">
        <v>1723</v>
      </c>
      <c r="B2" s="1001"/>
      <c r="C2" s="1001"/>
      <c r="D2" s="1001"/>
      <c r="E2" s="1001"/>
      <c r="F2" s="1001"/>
      <c r="G2" s="1001"/>
      <c r="H2" s="1001"/>
      <c r="I2" s="1001"/>
      <c r="J2" s="1001"/>
      <c r="K2" s="1001"/>
      <c r="L2" s="1001"/>
      <c r="M2" s="1001"/>
      <c r="N2" s="1001"/>
      <c r="O2" s="1001"/>
      <c r="P2" s="1002"/>
      <c r="Q2" s="1002"/>
      <c r="R2" s="1002"/>
      <c r="S2" s="1002"/>
      <c r="T2" s="1002"/>
      <c r="U2" s="1002"/>
      <c r="V2" s="1002"/>
      <c r="W2" s="1002"/>
      <c r="X2" s="1003"/>
      <c r="Y2" s="459"/>
      <c r="Z2" s="459"/>
      <c r="AA2" s="459"/>
      <c r="AB2" s="459"/>
      <c r="AC2" s="459"/>
      <c r="AD2" s="459"/>
      <c r="AE2" s="459"/>
      <c r="AF2" s="459"/>
      <c r="AG2" s="459"/>
    </row>
    <row r="3" spans="1:33" s="461" customFormat="1" ht="25.5" customHeight="1" x14ac:dyDescent="0.25">
      <c r="A3" s="959" t="s">
        <v>2067</v>
      </c>
      <c r="B3" s="961" t="s">
        <v>1079</v>
      </c>
      <c r="C3" s="1008" t="s">
        <v>2068</v>
      </c>
      <c r="D3" s="1008" t="s">
        <v>1722</v>
      </c>
      <c r="E3" s="1008" t="s">
        <v>563</v>
      </c>
      <c r="F3" s="1011" t="s">
        <v>879</v>
      </c>
      <c r="G3" s="1012"/>
      <c r="H3" s="1012"/>
      <c r="I3" s="1012"/>
      <c r="J3" s="1013"/>
      <c r="K3" s="1011" t="s">
        <v>1724</v>
      </c>
      <c r="L3" s="1012"/>
      <c r="M3" s="1012"/>
      <c r="N3" s="1012"/>
      <c r="O3" s="1012"/>
      <c r="P3" s="1013"/>
      <c r="Q3" s="1015" t="s">
        <v>207</v>
      </c>
      <c r="R3" s="1016"/>
      <c r="S3" s="1008" t="s">
        <v>562</v>
      </c>
      <c r="T3" s="1015" t="s">
        <v>137</v>
      </c>
      <c r="U3" s="1016"/>
      <c r="V3" s="1015" t="s">
        <v>138</v>
      </c>
      <c r="W3" s="1016"/>
      <c r="X3" s="462"/>
      <c r="Y3" s="459"/>
      <c r="Z3" s="459"/>
      <c r="AA3" s="459"/>
      <c r="AB3" s="459"/>
      <c r="AC3" s="459"/>
      <c r="AD3" s="459"/>
      <c r="AE3" s="459"/>
      <c r="AF3" s="459"/>
      <c r="AG3" s="459"/>
    </row>
    <row r="4" spans="1:33" s="463" customFormat="1" ht="25.5" customHeight="1" x14ac:dyDescent="0.25">
      <c r="A4" s="1004"/>
      <c r="B4" s="1006"/>
      <c r="C4" s="1009"/>
      <c r="D4" s="1009"/>
      <c r="E4" s="1022"/>
      <c r="F4" s="1021" t="s">
        <v>207</v>
      </c>
      <c r="G4" s="1006"/>
      <c r="H4" s="961" t="s">
        <v>214</v>
      </c>
      <c r="I4" s="961" t="s">
        <v>1080</v>
      </c>
      <c r="J4" s="961" t="s">
        <v>1772</v>
      </c>
      <c r="K4" s="961" t="s">
        <v>1081</v>
      </c>
      <c r="L4" s="1021" t="s">
        <v>207</v>
      </c>
      <c r="M4" s="1006"/>
      <c r="N4" s="961" t="s">
        <v>214</v>
      </c>
      <c r="O4" s="961" t="s">
        <v>1080</v>
      </c>
      <c r="P4" s="961" t="s">
        <v>97</v>
      </c>
      <c r="Q4" s="1017"/>
      <c r="R4" s="1018"/>
      <c r="S4" s="1022"/>
      <c r="T4" s="1017"/>
      <c r="U4" s="1018"/>
      <c r="V4" s="1017"/>
      <c r="W4" s="1018"/>
      <c r="X4" s="974" t="s">
        <v>822</v>
      </c>
      <c r="Y4" s="459"/>
      <c r="Z4" s="459"/>
      <c r="AA4" s="459"/>
      <c r="AB4" s="459"/>
      <c r="AC4" s="459"/>
      <c r="AD4" s="459"/>
      <c r="AE4" s="459"/>
      <c r="AF4" s="459"/>
      <c r="AG4" s="459"/>
    </row>
    <row r="5" spans="1:33" s="463" customFormat="1" ht="25.5" customHeight="1" x14ac:dyDescent="0.25">
      <c r="A5" s="1004"/>
      <c r="B5" s="1006"/>
      <c r="C5" s="1009"/>
      <c r="D5" s="1009"/>
      <c r="E5" s="1022"/>
      <c r="F5" s="1006"/>
      <c r="G5" s="1006"/>
      <c r="H5" s="961"/>
      <c r="I5" s="1006"/>
      <c r="J5" s="1006"/>
      <c r="K5" s="1006"/>
      <c r="L5" s="1006"/>
      <c r="M5" s="1006"/>
      <c r="N5" s="961"/>
      <c r="O5" s="1006"/>
      <c r="P5" s="1006"/>
      <c r="Q5" s="1019"/>
      <c r="R5" s="1020"/>
      <c r="S5" s="1022"/>
      <c r="T5" s="1019"/>
      <c r="U5" s="1020"/>
      <c r="V5" s="1019"/>
      <c r="W5" s="1020"/>
      <c r="X5" s="974"/>
      <c r="Y5" s="459"/>
      <c r="Z5" s="459"/>
      <c r="AA5" s="459"/>
      <c r="AB5" s="459"/>
      <c r="AC5" s="459"/>
      <c r="AD5" s="459"/>
      <c r="AE5" s="459"/>
      <c r="AF5" s="459"/>
      <c r="AG5" s="459"/>
    </row>
    <row r="6" spans="1:33" s="464" customFormat="1" ht="25.5" customHeight="1" thickBot="1" x14ac:dyDescent="0.3">
      <c r="A6" s="1005"/>
      <c r="B6" s="1007"/>
      <c r="C6" s="1010"/>
      <c r="D6" s="1010"/>
      <c r="E6" s="1023"/>
      <c r="F6" s="586" t="s">
        <v>955</v>
      </c>
      <c r="G6" s="586" t="s">
        <v>1352</v>
      </c>
      <c r="H6" s="962"/>
      <c r="I6" s="1007"/>
      <c r="J6" s="1007"/>
      <c r="K6" s="1007"/>
      <c r="L6" s="586" t="s">
        <v>955</v>
      </c>
      <c r="M6" s="586" t="s">
        <v>1352</v>
      </c>
      <c r="N6" s="962"/>
      <c r="O6" s="1007"/>
      <c r="P6" s="1007"/>
      <c r="Q6" s="586" t="s">
        <v>1350</v>
      </c>
      <c r="R6" s="586" t="s">
        <v>1147</v>
      </c>
      <c r="S6" s="1023"/>
      <c r="T6" s="586" t="s">
        <v>955</v>
      </c>
      <c r="U6" s="586" t="s">
        <v>949</v>
      </c>
      <c r="V6" s="586" t="s">
        <v>955</v>
      </c>
      <c r="W6" s="586" t="s">
        <v>949</v>
      </c>
      <c r="X6" s="975"/>
      <c r="Y6" s="459"/>
      <c r="Z6" s="459"/>
      <c r="AA6" s="459"/>
      <c r="AB6" s="459"/>
      <c r="AC6" s="459"/>
      <c r="AD6" s="459"/>
      <c r="AE6" s="459"/>
      <c r="AF6" s="459"/>
      <c r="AG6" s="459"/>
    </row>
    <row r="7" spans="1:33" s="470" customFormat="1" ht="32.1" customHeight="1" thickTop="1" x14ac:dyDescent="0.25">
      <c r="A7" s="465">
        <v>1101</v>
      </c>
      <c r="B7" s="466" t="s">
        <v>1165</v>
      </c>
      <c r="C7" s="466" t="s">
        <v>1308</v>
      </c>
      <c r="D7" s="466" t="s">
        <v>1760</v>
      </c>
      <c r="E7" s="466" t="s">
        <v>650</v>
      </c>
      <c r="F7" s="467">
        <v>4000</v>
      </c>
      <c r="G7" s="591">
        <f>ROUND(F7*0.472,2-LEN(INT(F7*0.472)))</f>
        <v>1900</v>
      </c>
      <c r="H7" s="467">
        <v>4</v>
      </c>
      <c r="I7" s="466" t="s">
        <v>1388</v>
      </c>
      <c r="J7" s="466" t="s">
        <v>95</v>
      </c>
      <c r="K7" s="466" t="s">
        <v>1166</v>
      </c>
      <c r="L7" s="467">
        <v>3600</v>
      </c>
      <c r="M7" s="591">
        <f t="shared" ref="M7:M21" si="0">ROUND(L7*0.472,2-LEN(INT(L7*0.472)))</f>
        <v>1700</v>
      </c>
      <c r="N7" s="467">
        <v>4</v>
      </c>
      <c r="O7" s="466" t="s">
        <v>1617</v>
      </c>
      <c r="P7" s="466" t="s">
        <v>96</v>
      </c>
      <c r="Q7" s="467"/>
      <c r="R7" s="468" t="s">
        <v>99</v>
      </c>
      <c r="S7" s="559" t="s">
        <v>652</v>
      </c>
      <c r="T7" s="467"/>
      <c r="U7" s="591">
        <f t="shared" ref="U7:U21" si="1">ROUND(T7*0.472,2-LEN(INT(T7*0.472)))</f>
        <v>0</v>
      </c>
      <c r="V7" s="467">
        <v>400</v>
      </c>
      <c r="W7" s="591">
        <f t="shared" ref="W7:W21" si="2">ROUND(V7*0.472,2-LEN(INT(V7*0.472)))</f>
        <v>190</v>
      </c>
      <c r="X7" s="469" t="s">
        <v>1138</v>
      </c>
      <c r="Y7" s="459"/>
      <c r="Z7" s="459"/>
      <c r="AA7" s="459"/>
      <c r="AB7" s="459"/>
      <c r="AC7" s="459"/>
      <c r="AD7" s="459"/>
      <c r="AE7" s="459"/>
      <c r="AF7" s="459"/>
      <c r="AG7" s="459"/>
    </row>
    <row r="8" spans="1:33" s="470" customFormat="1" ht="32.1" customHeight="1" x14ac:dyDescent="0.25">
      <c r="A8" s="471">
        <v>1108</v>
      </c>
      <c r="B8" s="472" t="s">
        <v>1725</v>
      </c>
      <c r="C8" s="472" t="s">
        <v>1308</v>
      </c>
      <c r="D8" s="472" t="s">
        <v>1761</v>
      </c>
      <c r="E8" s="472" t="s">
        <v>650</v>
      </c>
      <c r="F8" s="473">
        <v>150</v>
      </c>
      <c r="G8" s="590">
        <f>ROUND(F8*0.472,2-LEN(INT(F8*0.472)))</f>
        <v>71</v>
      </c>
      <c r="H8" s="473">
        <v>1</v>
      </c>
      <c r="I8" s="472" t="s">
        <v>1421</v>
      </c>
      <c r="J8" s="472" t="s">
        <v>95</v>
      </c>
      <c r="K8" s="472" t="s">
        <v>1166</v>
      </c>
      <c r="L8" s="473">
        <v>90</v>
      </c>
      <c r="M8" s="590">
        <f t="shared" si="0"/>
        <v>42</v>
      </c>
      <c r="N8" s="473">
        <v>1</v>
      </c>
      <c r="O8" s="472" t="s">
        <v>1601</v>
      </c>
      <c r="P8" s="472" t="s">
        <v>96</v>
      </c>
      <c r="Q8" s="473"/>
      <c r="R8" s="474" t="s">
        <v>99</v>
      </c>
      <c r="S8" s="560">
        <v>0</v>
      </c>
      <c r="T8" s="473">
        <v>0</v>
      </c>
      <c r="U8" s="590">
        <f t="shared" si="1"/>
        <v>0</v>
      </c>
      <c r="V8" s="473">
        <v>0</v>
      </c>
      <c r="W8" s="590">
        <f t="shared" si="2"/>
        <v>0</v>
      </c>
      <c r="X8" s="475" t="s">
        <v>561</v>
      </c>
      <c r="Y8" s="459"/>
      <c r="Z8" s="459"/>
      <c r="AA8" s="459"/>
      <c r="AB8" s="459"/>
      <c r="AC8" s="459"/>
      <c r="AD8" s="459"/>
      <c r="AE8" s="459"/>
      <c r="AF8" s="459"/>
      <c r="AG8" s="459"/>
    </row>
    <row r="9" spans="1:33" s="470" customFormat="1" ht="32.1" customHeight="1" x14ac:dyDescent="0.25">
      <c r="A9" s="471">
        <v>1110</v>
      </c>
      <c r="B9" s="472" t="s">
        <v>1726</v>
      </c>
      <c r="C9" s="472" t="s">
        <v>1308</v>
      </c>
      <c r="D9" s="472" t="s">
        <v>1762</v>
      </c>
      <c r="E9" s="472" t="s">
        <v>650</v>
      </c>
      <c r="F9" s="473">
        <v>150</v>
      </c>
      <c r="G9" s="590">
        <f>ROUND(F9*0.472,2-LEN(INT(F9*0.472)))</f>
        <v>71</v>
      </c>
      <c r="H9" s="473">
        <v>1</v>
      </c>
      <c r="I9" s="472" t="s">
        <v>1421</v>
      </c>
      <c r="J9" s="472" t="s">
        <v>95</v>
      </c>
      <c r="K9" s="472" t="s">
        <v>1166</v>
      </c>
      <c r="L9" s="473">
        <v>90</v>
      </c>
      <c r="M9" s="590">
        <f t="shared" si="0"/>
        <v>42</v>
      </c>
      <c r="N9" s="473">
        <v>1</v>
      </c>
      <c r="O9" s="472" t="s">
        <v>1601</v>
      </c>
      <c r="P9" s="472" t="s">
        <v>96</v>
      </c>
      <c r="Q9" s="473"/>
      <c r="R9" s="474" t="s">
        <v>99</v>
      </c>
      <c r="S9" s="560">
        <v>0</v>
      </c>
      <c r="T9" s="473">
        <v>0</v>
      </c>
      <c r="U9" s="590">
        <f t="shared" si="1"/>
        <v>0</v>
      </c>
      <c r="V9" s="473">
        <v>0</v>
      </c>
      <c r="W9" s="590">
        <f t="shared" si="2"/>
        <v>0</v>
      </c>
      <c r="X9" s="475" t="s">
        <v>561</v>
      </c>
      <c r="Y9" s="459"/>
      <c r="Z9" s="459"/>
      <c r="AA9" s="459"/>
      <c r="AB9" s="459"/>
      <c r="AC9" s="459"/>
      <c r="AD9" s="459"/>
      <c r="AE9" s="459"/>
      <c r="AF9" s="459"/>
      <c r="AG9" s="459"/>
    </row>
    <row r="10" spans="1:33" s="470" customFormat="1" ht="32.1" customHeight="1" x14ac:dyDescent="0.25">
      <c r="A10" s="471">
        <v>1112</v>
      </c>
      <c r="B10" s="472" t="s">
        <v>1727</v>
      </c>
      <c r="C10" s="472" t="s">
        <v>1308</v>
      </c>
      <c r="D10" s="472" t="s">
        <v>1763</v>
      </c>
      <c r="E10" s="472" t="s">
        <v>650</v>
      </c>
      <c r="F10" s="473">
        <v>300</v>
      </c>
      <c r="G10" s="590">
        <f>ROUND(F10*0.472,2-LEN(INT(F10*0.472)))</f>
        <v>140</v>
      </c>
      <c r="H10" s="473">
        <v>1</v>
      </c>
      <c r="I10" s="472" t="s">
        <v>1422</v>
      </c>
      <c r="J10" s="472" t="s">
        <v>95</v>
      </c>
      <c r="K10" s="472" t="s">
        <v>1228</v>
      </c>
      <c r="L10" s="473">
        <v>350</v>
      </c>
      <c r="M10" s="590">
        <f t="shared" si="0"/>
        <v>170</v>
      </c>
      <c r="N10" s="473">
        <v>1</v>
      </c>
      <c r="O10" s="472" t="s">
        <v>1604</v>
      </c>
      <c r="P10" s="472" t="s">
        <v>98</v>
      </c>
      <c r="Q10" s="473" t="s">
        <v>99</v>
      </c>
      <c r="R10" s="474"/>
      <c r="S10" s="560" t="s">
        <v>653</v>
      </c>
      <c r="T10" s="473">
        <v>50</v>
      </c>
      <c r="U10" s="590">
        <f t="shared" si="1"/>
        <v>24</v>
      </c>
      <c r="V10" s="473"/>
      <c r="W10" s="590">
        <f t="shared" si="2"/>
        <v>0</v>
      </c>
      <c r="X10" s="475"/>
      <c r="Y10" s="459"/>
      <c r="Z10" s="459"/>
      <c r="AA10" s="459"/>
      <c r="AB10" s="459"/>
      <c r="AC10" s="459"/>
      <c r="AD10" s="459"/>
      <c r="AE10" s="459"/>
      <c r="AF10" s="459"/>
      <c r="AG10" s="459"/>
    </row>
    <row r="11" spans="1:33" s="470" customFormat="1" ht="32.1" customHeight="1" x14ac:dyDescent="0.25">
      <c r="A11" s="471">
        <v>1124</v>
      </c>
      <c r="B11" s="472" t="s">
        <v>1728</v>
      </c>
      <c r="C11" s="472" t="s">
        <v>1308</v>
      </c>
      <c r="D11" s="472" t="s">
        <v>1110</v>
      </c>
      <c r="E11" s="472" t="s">
        <v>651</v>
      </c>
      <c r="F11" s="472" t="s">
        <v>1110</v>
      </c>
      <c r="G11" s="590" t="s">
        <v>1110</v>
      </c>
      <c r="H11" s="472" t="s">
        <v>1110</v>
      </c>
      <c r="I11" s="472" t="s">
        <v>1110</v>
      </c>
      <c r="J11" s="472" t="s">
        <v>95</v>
      </c>
      <c r="K11" s="472" t="s">
        <v>1228</v>
      </c>
      <c r="L11" s="473">
        <v>60</v>
      </c>
      <c r="M11" s="590">
        <f t="shared" si="0"/>
        <v>28</v>
      </c>
      <c r="N11" s="473">
        <v>1</v>
      </c>
      <c r="O11" s="472" t="s">
        <v>1683</v>
      </c>
      <c r="P11" s="472" t="s">
        <v>98</v>
      </c>
      <c r="Q11" s="472" t="s">
        <v>99</v>
      </c>
      <c r="R11" s="474"/>
      <c r="S11" s="560" t="s">
        <v>653</v>
      </c>
      <c r="T11" s="473">
        <v>60</v>
      </c>
      <c r="U11" s="590">
        <f t="shared" si="1"/>
        <v>28</v>
      </c>
      <c r="V11" s="472"/>
      <c r="W11" s="590">
        <f t="shared" si="2"/>
        <v>0</v>
      </c>
      <c r="X11" s="475"/>
      <c r="Y11" s="459"/>
      <c r="Z11" s="459"/>
      <c r="AA11" s="459"/>
      <c r="AB11" s="459"/>
      <c r="AC11" s="459"/>
      <c r="AD11" s="459"/>
      <c r="AE11" s="459"/>
      <c r="AF11" s="459"/>
      <c r="AG11" s="459"/>
    </row>
    <row r="12" spans="1:33" s="470" customFormat="1" ht="32.1" customHeight="1" x14ac:dyDescent="0.25">
      <c r="A12" s="471">
        <v>1130</v>
      </c>
      <c r="B12" s="472" t="s">
        <v>1729</v>
      </c>
      <c r="C12" s="472" t="s">
        <v>1308</v>
      </c>
      <c r="D12" s="472" t="s">
        <v>1764</v>
      </c>
      <c r="E12" s="472" t="s">
        <v>650</v>
      </c>
      <c r="F12" s="473">
        <v>900</v>
      </c>
      <c r="G12" s="590">
        <f>ROUND(F12*0.472,2-LEN(INT(F12*0.472)))</f>
        <v>420</v>
      </c>
      <c r="H12" s="473">
        <v>2</v>
      </c>
      <c r="I12" s="472" t="s">
        <v>1362</v>
      </c>
      <c r="J12" s="472" t="s">
        <v>95</v>
      </c>
      <c r="K12" s="472" t="s">
        <v>1166</v>
      </c>
      <c r="L12" s="473">
        <v>900</v>
      </c>
      <c r="M12" s="590">
        <f t="shared" si="0"/>
        <v>420</v>
      </c>
      <c r="N12" s="473">
        <v>2</v>
      </c>
      <c r="O12" s="472" t="s">
        <v>1604</v>
      </c>
      <c r="P12" s="472" t="s">
        <v>96</v>
      </c>
      <c r="Q12" s="473"/>
      <c r="R12" s="474" t="s">
        <v>99</v>
      </c>
      <c r="S12" s="560">
        <v>0</v>
      </c>
      <c r="T12" s="473">
        <v>0</v>
      </c>
      <c r="U12" s="590">
        <f t="shared" si="1"/>
        <v>0</v>
      </c>
      <c r="V12" s="473">
        <v>0</v>
      </c>
      <c r="W12" s="590">
        <f t="shared" si="2"/>
        <v>0</v>
      </c>
      <c r="X12" s="475"/>
      <c r="Y12" s="459"/>
      <c r="Z12" s="459"/>
      <c r="AA12" s="459"/>
      <c r="AB12" s="459"/>
      <c r="AC12" s="459"/>
      <c r="AD12" s="459"/>
      <c r="AE12" s="459"/>
      <c r="AF12" s="459"/>
      <c r="AG12" s="459"/>
    </row>
    <row r="13" spans="1:33" s="470" customFormat="1" ht="32.1" customHeight="1" x14ac:dyDescent="0.25">
      <c r="A13" s="471">
        <v>1132</v>
      </c>
      <c r="B13" s="472" t="s">
        <v>1730</v>
      </c>
      <c r="C13" s="472" t="s">
        <v>1308</v>
      </c>
      <c r="D13" s="472" t="s">
        <v>1110</v>
      </c>
      <c r="E13" s="472" t="s">
        <v>651</v>
      </c>
      <c r="F13" s="472" t="s">
        <v>1110</v>
      </c>
      <c r="G13" s="590" t="s">
        <v>1110</v>
      </c>
      <c r="H13" s="472" t="s">
        <v>1110</v>
      </c>
      <c r="I13" s="472" t="s">
        <v>1110</v>
      </c>
      <c r="J13" s="472" t="s">
        <v>95</v>
      </c>
      <c r="K13" s="472" t="s">
        <v>1228</v>
      </c>
      <c r="L13" s="473">
        <v>100</v>
      </c>
      <c r="M13" s="590">
        <f t="shared" si="0"/>
        <v>47</v>
      </c>
      <c r="N13" s="473">
        <v>1</v>
      </c>
      <c r="O13" s="472" t="s">
        <v>1683</v>
      </c>
      <c r="P13" s="472" t="s">
        <v>98</v>
      </c>
      <c r="Q13" s="472" t="s">
        <v>99</v>
      </c>
      <c r="R13" s="474"/>
      <c r="S13" s="560" t="s">
        <v>653</v>
      </c>
      <c r="T13" s="473">
        <v>100</v>
      </c>
      <c r="U13" s="590">
        <f t="shared" si="1"/>
        <v>47</v>
      </c>
      <c r="V13" s="472"/>
      <c r="W13" s="590">
        <f t="shared" si="2"/>
        <v>0</v>
      </c>
      <c r="X13" s="475"/>
      <c r="Y13" s="459"/>
      <c r="Z13" s="459"/>
      <c r="AA13" s="459"/>
      <c r="AB13" s="459"/>
      <c r="AC13" s="459"/>
      <c r="AD13" s="459"/>
      <c r="AE13" s="459"/>
      <c r="AF13" s="459"/>
      <c r="AG13" s="459"/>
    </row>
    <row r="14" spans="1:33" s="470" customFormat="1" ht="32.1" customHeight="1" x14ac:dyDescent="0.25">
      <c r="A14" s="471">
        <v>1134</v>
      </c>
      <c r="B14" s="472" t="s">
        <v>1731</v>
      </c>
      <c r="C14" s="472" t="s">
        <v>1308</v>
      </c>
      <c r="D14" s="472" t="s">
        <v>1110</v>
      </c>
      <c r="E14" s="472" t="s">
        <v>651</v>
      </c>
      <c r="F14" s="472" t="s">
        <v>1110</v>
      </c>
      <c r="G14" s="590" t="s">
        <v>1110</v>
      </c>
      <c r="H14" s="472" t="s">
        <v>1110</v>
      </c>
      <c r="I14" s="472" t="s">
        <v>1110</v>
      </c>
      <c r="J14" s="472" t="s">
        <v>95</v>
      </c>
      <c r="K14" s="472" t="s">
        <v>1228</v>
      </c>
      <c r="L14" s="473">
        <v>250</v>
      </c>
      <c r="M14" s="590">
        <f t="shared" si="0"/>
        <v>120</v>
      </c>
      <c r="N14" s="473">
        <v>1</v>
      </c>
      <c r="O14" s="472" t="s">
        <v>1686</v>
      </c>
      <c r="P14" s="472" t="s">
        <v>98</v>
      </c>
      <c r="Q14" s="472" t="s">
        <v>99</v>
      </c>
      <c r="R14" s="474"/>
      <c r="S14" s="560" t="s">
        <v>653</v>
      </c>
      <c r="T14" s="473">
        <v>250</v>
      </c>
      <c r="U14" s="590">
        <f t="shared" si="1"/>
        <v>120</v>
      </c>
      <c r="V14" s="472"/>
      <c r="W14" s="590">
        <f t="shared" si="2"/>
        <v>0</v>
      </c>
      <c r="X14" s="475"/>
      <c r="Y14" s="459"/>
      <c r="Z14" s="459"/>
      <c r="AA14" s="459"/>
      <c r="AB14" s="459"/>
      <c r="AC14" s="459"/>
      <c r="AD14" s="459"/>
      <c r="AE14" s="459"/>
      <c r="AF14" s="459"/>
      <c r="AG14" s="459"/>
    </row>
    <row r="15" spans="1:33" s="470" customFormat="1" ht="32.1" customHeight="1" x14ac:dyDescent="0.25">
      <c r="A15" s="471">
        <v>1135</v>
      </c>
      <c r="B15" s="472" t="s">
        <v>1732</v>
      </c>
      <c r="C15" s="472" t="s">
        <v>1308</v>
      </c>
      <c r="D15" s="472" t="s">
        <v>1764</v>
      </c>
      <c r="E15" s="472" t="s">
        <v>650</v>
      </c>
      <c r="F15" s="473">
        <v>200</v>
      </c>
      <c r="G15" s="590">
        <f t="shared" ref="G15:G21" si="3">ROUND(F15*0.472,2-LEN(INT(F15*0.472)))</f>
        <v>94</v>
      </c>
      <c r="H15" s="473">
        <v>1</v>
      </c>
      <c r="I15" s="472" t="s">
        <v>1361</v>
      </c>
      <c r="J15" s="472" t="s">
        <v>95</v>
      </c>
      <c r="K15" s="472" t="s">
        <v>1166</v>
      </c>
      <c r="L15" s="473">
        <v>180</v>
      </c>
      <c r="M15" s="590">
        <f t="shared" si="0"/>
        <v>85</v>
      </c>
      <c r="N15" s="473">
        <v>1</v>
      </c>
      <c r="O15" s="472" t="s">
        <v>1683</v>
      </c>
      <c r="P15" s="472" t="s">
        <v>96</v>
      </c>
      <c r="Q15" s="473" t="s">
        <v>99</v>
      </c>
      <c r="R15" s="474"/>
      <c r="S15" s="559" t="s">
        <v>652</v>
      </c>
      <c r="T15" s="473"/>
      <c r="U15" s="590">
        <f t="shared" si="1"/>
        <v>0</v>
      </c>
      <c r="V15" s="473">
        <v>20</v>
      </c>
      <c r="W15" s="590">
        <f t="shared" si="2"/>
        <v>9.4</v>
      </c>
      <c r="X15" s="475"/>
      <c r="Y15" s="459"/>
      <c r="Z15" s="459"/>
      <c r="AA15" s="459"/>
      <c r="AB15" s="459"/>
      <c r="AC15" s="459"/>
      <c r="AD15" s="459"/>
      <c r="AE15" s="459"/>
      <c r="AF15" s="459"/>
      <c r="AG15" s="459"/>
    </row>
    <row r="16" spans="1:33" s="470" customFormat="1" ht="32.1" customHeight="1" x14ac:dyDescent="0.25">
      <c r="A16" s="471">
        <v>1142</v>
      </c>
      <c r="B16" s="472" t="s">
        <v>1622</v>
      </c>
      <c r="C16" s="472" t="s">
        <v>1308</v>
      </c>
      <c r="D16" s="472" t="s">
        <v>1765</v>
      </c>
      <c r="E16" s="472" t="s">
        <v>650</v>
      </c>
      <c r="F16" s="473">
        <v>150</v>
      </c>
      <c r="G16" s="590">
        <f t="shared" si="3"/>
        <v>71</v>
      </c>
      <c r="H16" s="473">
        <v>1</v>
      </c>
      <c r="I16" s="472" t="s">
        <v>1361</v>
      </c>
      <c r="J16" s="472" t="s">
        <v>95</v>
      </c>
      <c r="K16" s="472" t="s">
        <v>1166</v>
      </c>
      <c r="L16" s="473">
        <v>150</v>
      </c>
      <c r="M16" s="590">
        <f t="shared" si="0"/>
        <v>71</v>
      </c>
      <c r="N16" s="473">
        <v>1</v>
      </c>
      <c r="O16" s="472" t="s">
        <v>1683</v>
      </c>
      <c r="P16" s="472" t="s">
        <v>96</v>
      </c>
      <c r="Q16" s="473"/>
      <c r="R16" s="474" t="s">
        <v>99</v>
      </c>
      <c r="S16" s="560">
        <v>0</v>
      </c>
      <c r="T16" s="473">
        <v>0</v>
      </c>
      <c r="U16" s="590">
        <f t="shared" si="1"/>
        <v>0</v>
      </c>
      <c r="V16" s="473">
        <v>0</v>
      </c>
      <c r="W16" s="590">
        <f t="shared" si="2"/>
        <v>0</v>
      </c>
      <c r="X16" s="475"/>
      <c r="Y16" s="459"/>
      <c r="Z16" s="459"/>
      <c r="AA16" s="459"/>
      <c r="AB16" s="459"/>
      <c r="AC16" s="459"/>
      <c r="AD16" s="459"/>
      <c r="AE16" s="459"/>
      <c r="AF16" s="459"/>
      <c r="AG16" s="459"/>
    </row>
    <row r="17" spans="1:33" s="470" customFormat="1" ht="32.1" customHeight="1" x14ac:dyDescent="0.25">
      <c r="A17" s="471">
        <v>1148</v>
      </c>
      <c r="B17" s="472" t="s">
        <v>1332</v>
      </c>
      <c r="C17" s="472" t="s">
        <v>1308</v>
      </c>
      <c r="D17" s="472" t="s">
        <v>1766</v>
      </c>
      <c r="E17" s="472" t="s">
        <v>650</v>
      </c>
      <c r="F17" s="473">
        <v>210</v>
      </c>
      <c r="G17" s="590">
        <f t="shared" si="3"/>
        <v>99</v>
      </c>
      <c r="H17" s="473">
        <v>1</v>
      </c>
      <c r="I17" s="472" t="s">
        <v>1362</v>
      </c>
      <c r="J17" s="472" t="s">
        <v>95</v>
      </c>
      <c r="K17" s="472" t="s">
        <v>1166</v>
      </c>
      <c r="L17" s="473">
        <v>210</v>
      </c>
      <c r="M17" s="590">
        <f t="shared" si="0"/>
        <v>99</v>
      </c>
      <c r="N17" s="473">
        <v>1</v>
      </c>
      <c r="O17" s="472" t="s">
        <v>1684</v>
      </c>
      <c r="P17" s="472" t="s">
        <v>96</v>
      </c>
      <c r="Q17" s="473"/>
      <c r="R17" s="474" t="s">
        <v>99</v>
      </c>
      <c r="S17" s="560">
        <v>0</v>
      </c>
      <c r="T17" s="473">
        <v>0</v>
      </c>
      <c r="U17" s="590">
        <f t="shared" si="1"/>
        <v>0</v>
      </c>
      <c r="V17" s="473">
        <v>0</v>
      </c>
      <c r="W17" s="590">
        <f t="shared" si="2"/>
        <v>0</v>
      </c>
      <c r="X17" s="475"/>
      <c r="Y17" s="459"/>
      <c r="Z17" s="459"/>
      <c r="AA17" s="459"/>
      <c r="AB17" s="459"/>
      <c r="AC17" s="459"/>
      <c r="AD17" s="459"/>
      <c r="AE17" s="459"/>
      <c r="AF17" s="459"/>
      <c r="AG17" s="459"/>
    </row>
    <row r="18" spans="1:33" s="470" customFormat="1" ht="32.1" customHeight="1" x14ac:dyDescent="0.25">
      <c r="A18" s="471">
        <v>1150</v>
      </c>
      <c r="B18" s="472" t="s">
        <v>1332</v>
      </c>
      <c r="C18" s="472" t="s">
        <v>1308</v>
      </c>
      <c r="D18" s="472" t="s">
        <v>1767</v>
      </c>
      <c r="E18" s="472" t="s">
        <v>650</v>
      </c>
      <c r="F18" s="473">
        <v>180</v>
      </c>
      <c r="G18" s="590">
        <f t="shared" si="3"/>
        <v>85</v>
      </c>
      <c r="H18" s="473">
        <v>1</v>
      </c>
      <c r="I18" s="472" t="s">
        <v>1362</v>
      </c>
      <c r="J18" s="472" t="s">
        <v>95</v>
      </c>
      <c r="K18" s="472" t="s">
        <v>1166</v>
      </c>
      <c r="L18" s="473">
        <v>180</v>
      </c>
      <c r="M18" s="590">
        <f t="shared" si="0"/>
        <v>85</v>
      </c>
      <c r="N18" s="473">
        <v>1</v>
      </c>
      <c r="O18" s="472" t="s">
        <v>1684</v>
      </c>
      <c r="P18" s="472" t="s">
        <v>96</v>
      </c>
      <c r="Q18" s="473"/>
      <c r="R18" s="474" t="s">
        <v>99</v>
      </c>
      <c r="S18" s="560">
        <v>0</v>
      </c>
      <c r="T18" s="473">
        <v>0</v>
      </c>
      <c r="U18" s="590">
        <f t="shared" si="1"/>
        <v>0</v>
      </c>
      <c r="V18" s="473">
        <v>0</v>
      </c>
      <c r="W18" s="590">
        <f t="shared" si="2"/>
        <v>0</v>
      </c>
      <c r="X18" s="475"/>
      <c r="Y18" s="459"/>
      <c r="Z18" s="459"/>
      <c r="AA18" s="459"/>
      <c r="AB18" s="459"/>
      <c r="AC18" s="459"/>
      <c r="AD18" s="459"/>
      <c r="AE18" s="459"/>
      <c r="AF18" s="459"/>
      <c r="AG18" s="459"/>
    </row>
    <row r="19" spans="1:33" s="470" customFormat="1" ht="32.1" customHeight="1" x14ac:dyDescent="0.25">
      <c r="A19" s="471"/>
      <c r="B19" s="472"/>
      <c r="C19" s="472"/>
      <c r="D19" s="472"/>
      <c r="E19" s="472"/>
      <c r="F19" s="473"/>
      <c r="G19" s="590">
        <f t="shared" si="3"/>
        <v>0</v>
      </c>
      <c r="H19" s="473"/>
      <c r="I19" s="472"/>
      <c r="J19" s="472"/>
      <c r="K19" s="472"/>
      <c r="L19" s="473"/>
      <c r="M19" s="590">
        <f t="shared" si="0"/>
        <v>0</v>
      </c>
      <c r="N19" s="473"/>
      <c r="O19" s="472"/>
      <c r="P19" s="472"/>
      <c r="Q19" s="473"/>
      <c r="R19" s="474"/>
      <c r="S19" s="560"/>
      <c r="T19" s="473"/>
      <c r="U19" s="590">
        <f t="shared" si="1"/>
        <v>0</v>
      </c>
      <c r="V19" s="473"/>
      <c r="W19" s="590">
        <f t="shared" si="2"/>
        <v>0</v>
      </c>
      <c r="X19" s="475"/>
      <c r="Y19" s="459"/>
      <c r="Z19" s="459"/>
      <c r="AA19" s="459"/>
      <c r="AB19" s="459"/>
      <c r="AC19" s="459"/>
      <c r="AD19" s="459"/>
      <c r="AE19" s="459"/>
      <c r="AF19" s="459"/>
      <c r="AG19" s="459"/>
    </row>
    <row r="20" spans="1:33" s="470" customFormat="1" ht="32.1" customHeight="1" x14ac:dyDescent="0.25">
      <c r="A20" s="471"/>
      <c r="B20" s="472"/>
      <c r="C20" s="472"/>
      <c r="D20" s="472"/>
      <c r="E20" s="472"/>
      <c r="F20" s="473"/>
      <c r="G20" s="590">
        <f t="shared" si="3"/>
        <v>0</v>
      </c>
      <c r="H20" s="473"/>
      <c r="I20" s="472"/>
      <c r="J20" s="472"/>
      <c r="K20" s="472"/>
      <c r="L20" s="473"/>
      <c r="M20" s="590">
        <f t="shared" si="0"/>
        <v>0</v>
      </c>
      <c r="N20" s="473"/>
      <c r="O20" s="472"/>
      <c r="P20" s="472"/>
      <c r="Q20" s="473"/>
      <c r="R20" s="474"/>
      <c r="S20" s="560"/>
      <c r="T20" s="473"/>
      <c r="U20" s="590">
        <f t="shared" si="1"/>
        <v>0</v>
      </c>
      <c r="V20" s="473"/>
      <c r="W20" s="590">
        <f t="shared" si="2"/>
        <v>0</v>
      </c>
      <c r="X20" s="475"/>
      <c r="Y20" s="459"/>
      <c r="Z20" s="459"/>
      <c r="AA20" s="459"/>
      <c r="AB20" s="459"/>
      <c r="AC20" s="459"/>
      <c r="AD20" s="459"/>
      <c r="AE20" s="459"/>
      <c r="AF20" s="459"/>
      <c r="AG20" s="459"/>
    </row>
    <row r="21" spans="1:33" s="470" customFormat="1" ht="32.1" customHeight="1" x14ac:dyDescent="0.25">
      <c r="A21" s="471"/>
      <c r="B21" s="472"/>
      <c r="C21" s="472"/>
      <c r="D21" s="472"/>
      <c r="E21" s="472"/>
      <c r="F21" s="473"/>
      <c r="G21" s="590">
        <f t="shared" si="3"/>
        <v>0</v>
      </c>
      <c r="H21" s="473"/>
      <c r="I21" s="472"/>
      <c r="J21" s="472"/>
      <c r="K21" s="472"/>
      <c r="L21" s="473"/>
      <c r="M21" s="590">
        <f t="shared" si="0"/>
        <v>0</v>
      </c>
      <c r="N21" s="473"/>
      <c r="O21" s="472"/>
      <c r="P21" s="472"/>
      <c r="Q21" s="473"/>
      <c r="R21" s="474"/>
      <c r="S21" s="560"/>
      <c r="T21" s="473"/>
      <c r="U21" s="590">
        <f t="shared" si="1"/>
        <v>0</v>
      </c>
      <c r="V21" s="473"/>
      <c r="W21" s="590">
        <f t="shared" si="2"/>
        <v>0</v>
      </c>
      <c r="X21" s="475"/>
      <c r="Y21" s="459"/>
      <c r="Z21" s="459"/>
      <c r="AA21" s="459"/>
      <c r="AB21" s="459"/>
      <c r="AC21" s="459"/>
      <c r="AD21" s="459"/>
      <c r="AE21" s="459"/>
      <c r="AF21" s="459"/>
      <c r="AG21" s="459"/>
    </row>
    <row r="22" spans="1:33" s="470" customFormat="1" ht="32.1" customHeight="1" x14ac:dyDescent="0.25">
      <c r="A22" s="677"/>
      <c r="B22" s="673"/>
      <c r="C22" s="673"/>
      <c r="D22" s="673"/>
      <c r="E22" s="673"/>
      <c r="F22" s="673"/>
      <c r="G22" s="674"/>
      <c r="H22" s="673"/>
      <c r="I22" s="673"/>
      <c r="J22" s="673"/>
      <c r="K22" s="673"/>
      <c r="L22" s="673"/>
      <c r="M22" s="674"/>
      <c r="N22" s="673"/>
      <c r="O22" s="675"/>
      <c r="P22" s="675"/>
      <c r="Q22" s="673"/>
      <c r="R22" s="676"/>
      <c r="S22" s="676"/>
      <c r="T22" s="673"/>
      <c r="U22" s="676"/>
      <c r="V22" s="673"/>
      <c r="W22" s="676"/>
      <c r="X22" s="678"/>
      <c r="Y22" s="459"/>
      <c r="Z22" s="459"/>
      <c r="AA22" s="459"/>
      <c r="AB22" s="459"/>
      <c r="AC22" s="459"/>
      <c r="AD22" s="459"/>
      <c r="AE22" s="459"/>
      <c r="AF22" s="459"/>
      <c r="AG22" s="459"/>
    </row>
    <row r="23" spans="1:33" s="470" customFormat="1" ht="24" customHeight="1" x14ac:dyDescent="0.25">
      <c r="A23" s="1026" t="s">
        <v>828</v>
      </c>
      <c r="B23" s="1027"/>
      <c r="C23" s="477"/>
      <c r="D23" s="477"/>
      <c r="E23" s="477"/>
      <c r="F23" s="477"/>
      <c r="G23" s="478"/>
      <c r="H23" s="477"/>
      <c r="I23" s="477"/>
      <c r="J23" s="477"/>
      <c r="K23" s="477"/>
      <c r="L23" s="477"/>
      <c r="M23" s="478"/>
      <c r="N23" s="477"/>
      <c r="O23" s="479"/>
      <c r="P23" s="479"/>
      <c r="Q23" s="477"/>
      <c r="R23" s="550"/>
      <c r="S23" s="550"/>
      <c r="T23" s="477"/>
      <c r="U23" s="550"/>
      <c r="V23" s="477"/>
      <c r="W23" s="550"/>
      <c r="X23" s="679"/>
      <c r="Y23" s="459"/>
      <c r="Z23" s="459"/>
      <c r="AA23" s="459"/>
      <c r="AB23" s="459"/>
      <c r="AC23" s="459"/>
      <c r="AD23" s="459"/>
      <c r="AE23" s="459"/>
      <c r="AF23" s="459"/>
      <c r="AG23" s="459"/>
    </row>
    <row r="24" spans="1:33" s="470" customFormat="1" ht="24" customHeight="1" thickBot="1" x14ac:dyDescent="0.3">
      <c r="A24" s="1024" t="s">
        <v>564</v>
      </c>
      <c r="B24" s="1025"/>
      <c r="C24" s="1025"/>
      <c r="D24" s="1025"/>
      <c r="E24" s="1025"/>
      <c r="F24" s="1025"/>
      <c r="G24" s="1025"/>
      <c r="H24" s="1025"/>
      <c r="I24" s="1025"/>
      <c r="J24" s="1025"/>
      <c r="K24" s="1025"/>
      <c r="L24" s="1025"/>
      <c r="M24" s="1025"/>
      <c r="N24" s="1025"/>
      <c r="O24" s="1025"/>
      <c r="P24" s="680"/>
      <c r="Q24" s="681"/>
      <c r="R24" s="682"/>
      <c r="S24" s="682"/>
      <c r="T24" s="681"/>
      <c r="U24" s="682"/>
      <c r="V24" s="681"/>
      <c r="W24" s="682"/>
      <c r="X24" s="683"/>
      <c r="Y24" s="459"/>
      <c r="Z24" s="459"/>
      <c r="AA24" s="459"/>
      <c r="AB24" s="459"/>
      <c r="AC24" s="459"/>
      <c r="AD24" s="459"/>
      <c r="AE24" s="459"/>
      <c r="AF24" s="459"/>
      <c r="AG24" s="459"/>
    </row>
    <row r="25" spans="1:33" s="470" customFormat="1" ht="24" customHeight="1" x14ac:dyDescent="0.25">
      <c r="A25" s="477"/>
      <c r="B25" s="477"/>
      <c r="C25" s="477"/>
      <c r="D25" s="477"/>
      <c r="E25" s="477"/>
      <c r="F25" s="477"/>
      <c r="G25" s="478"/>
      <c r="H25" s="479"/>
      <c r="I25" s="479"/>
      <c r="J25" s="479"/>
      <c r="K25" s="479"/>
      <c r="L25" s="479"/>
      <c r="M25" s="478"/>
      <c r="N25" s="479"/>
      <c r="O25" s="479"/>
      <c r="P25" s="479"/>
      <c r="Q25" s="477"/>
      <c r="R25" s="478"/>
      <c r="S25" s="478"/>
      <c r="T25" s="477"/>
      <c r="U25" s="478"/>
      <c r="V25" s="477"/>
      <c r="W25" s="478"/>
      <c r="X25" s="477"/>
      <c r="Y25" s="459"/>
      <c r="Z25" s="459"/>
      <c r="AA25" s="459"/>
      <c r="AB25" s="459"/>
      <c r="AC25" s="459"/>
      <c r="AD25" s="459"/>
      <c r="AE25" s="459"/>
      <c r="AF25" s="459"/>
      <c r="AG25" s="459"/>
    </row>
    <row r="26" spans="1:33" ht="24" customHeight="1" x14ac:dyDescent="0.25">
      <c r="A26" s="589" t="s">
        <v>922</v>
      </c>
      <c r="B26" s="587"/>
      <c r="C26" s="587"/>
      <c r="D26" s="587"/>
      <c r="E26" s="587"/>
      <c r="F26" s="587"/>
      <c r="G26" s="587"/>
      <c r="H26" s="480"/>
      <c r="I26" s="480"/>
      <c r="J26" s="480"/>
      <c r="K26" s="480"/>
      <c r="L26" s="480"/>
      <c r="M26" s="480"/>
      <c r="N26" s="480"/>
      <c r="O26" s="480"/>
      <c r="P26" s="480"/>
      <c r="Q26" s="480"/>
      <c r="R26" s="480"/>
      <c r="S26" s="480"/>
      <c r="T26" s="480"/>
      <c r="U26" s="480"/>
      <c r="V26" s="480"/>
      <c r="W26" s="480"/>
      <c r="X26" s="480"/>
    </row>
    <row r="27" spans="1:33" ht="24" customHeight="1" x14ac:dyDescent="0.25">
      <c r="A27" s="588" t="s">
        <v>565</v>
      </c>
      <c r="B27" s="587"/>
      <c r="C27" s="587"/>
      <c r="D27" s="587"/>
      <c r="E27" s="587"/>
      <c r="F27" s="587"/>
      <c r="G27" s="587"/>
      <c r="H27" s="480"/>
      <c r="I27" s="480"/>
      <c r="J27" s="480"/>
      <c r="K27" s="480"/>
      <c r="L27" s="480"/>
      <c r="M27" s="480"/>
      <c r="N27" s="480"/>
      <c r="O27" s="480"/>
      <c r="P27" s="480"/>
      <c r="Q27" s="480"/>
      <c r="R27" s="480"/>
      <c r="S27" s="480"/>
      <c r="T27" s="480"/>
      <c r="U27" s="480"/>
      <c r="V27" s="480"/>
      <c r="W27" s="480"/>
      <c r="X27" s="480"/>
    </row>
    <row r="28" spans="1:33" ht="24" customHeight="1" x14ac:dyDescent="0.25">
      <c r="A28" s="588" t="s">
        <v>654</v>
      </c>
      <c r="B28" s="587"/>
      <c r="C28" s="587"/>
      <c r="D28" s="587"/>
      <c r="E28" s="587"/>
      <c r="F28" s="587"/>
      <c r="G28" s="587"/>
      <c r="H28" s="480"/>
      <c r="I28" s="480"/>
      <c r="J28" s="480"/>
      <c r="K28" s="480"/>
      <c r="L28" s="480"/>
      <c r="M28" s="480"/>
      <c r="N28" s="480"/>
      <c r="O28" s="480"/>
      <c r="P28" s="480"/>
      <c r="Q28" s="480"/>
      <c r="R28" s="480"/>
      <c r="S28" s="480"/>
      <c r="T28" s="480"/>
      <c r="U28" s="480"/>
      <c r="V28" s="480"/>
      <c r="W28" s="480"/>
      <c r="X28" s="480"/>
    </row>
    <row r="29" spans="1:33" ht="24" customHeight="1" x14ac:dyDescent="0.25">
      <c r="A29" s="588" t="s">
        <v>566</v>
      </c>
      <c r="B29" s="587"/>
      <c r="C29" s="587"/>
      <c r="D29" s="587"/>
      <c r="E29" s="587"/>
      <c r="F29" s="587"/>
      <c r="G29" s="587"/>
      <c r="H29" s="480"/>
      <c r="I29" s="480"/>
      <c r="J29" s="480"/>
      <c r="K29" s="480"/>
      <c r="L29" s="480"/>
      <c r="M29" s="480"/>
      <c r="N29" s="480"/>
      <c r="O29" s="480"/>
      <c r="P29" s="480"/>
      <c r="Q29" s="480"/>
      <c r="R29" s="480"/>
      <c r="S29" s="480"/>
      <c r="T29" s="480"/>
      <c r="U29" s="480"/>
      <c r="V29" s="480"/>
      <c r="W29" s="480"/>
      <c r="X29" s="480"/>
    </row>
    <row r="30" spans="1:33" ht="24" customHeight="1" x14ac:dyDescent="0.25">
      <c r="A30" s="588" t="s">
        <v>567</v>
      </c>
      <c r="B30" s="587"/>
      <c r="C30" s="587"/>
      <c r="D30" s="587"/>
      <c r="E30" s="587"/>
      <c r="F30" s="587"/>
      <c r="G30" s="587"/>
      <c r="H30" s="480"/>
      <c r="I30" s="480"/>
      <c r="J30" s="480"/>
      <c r="K30" s="480"/>
      <c r="L30" s="480"/>
      <c r="M30" s="480"/>
      <c r="N30" s="480"/>
      <c r="O30" s="480"/>
      <c r="P30" s="480"/>
      <c r="Q30" s="480"/>
      <c r="R30" s="480"/>
      <c r="S30" s="480"/>
      <c r="T30" s="480"/>
      <c r="U30" s="480"/>
      <c r="V30" s="480"/>
      <c r="W30" s="480"/>
      <c r="X30" s="480"/>
    </row>
    <row r="31" spans="1:33" ht="24" customHeight="1" x14ac:dyDescent="0.25">
      <c r="A31" s="588" t="s">
        <v>568</v>
      </c>
      <c r="B31" s="587"/>
      <c r="C31" s="587"/>
      <c r="D31" s="587"/>
      <c r="E31" s="587"/>
      <c r="F31" s="587"/>
      <c r="G31" s="587"/>
      <c r="H31" s="480"/>
      <c r="I31" s="480"/>
      <c r="J31" s="480"/>
      <c r="K31" s="480"/>
      <c r="L31" s="480"/>
      <c r="M31" s="480"/>
      <c r="N31" s="480"/>
      <c r="O31" s="480"/>
      <c r="P31" s="480"/>
      <c r="Q31" s="480"/>
      <c r="R31" s="480"/>
      <c r="S31" s="480"/>
      <c r="T31" s="480"/>
      <c r="U31" s="480"/>
      <c r="V31" s="480"/>
      <c r="W31" s="480"/>
      <c r="X31" s="480"/>
    </row>
    <row r="32" spans="1:33" ht="24" customHeight="1" x14ac:dyDescent="0.25">
      <c r="A32" s="1014" t="s">
        <v>784</v>
      </c>
      <c r="B32" s="1014"/>
      <c r="C32" s="1014"/>
      <c r="D32" s="1014"/>
      <c r="E32" s="1014"/>
      <c r="F32" s="1014"/>
      <c r="G32" s="1014"/>
    </row>
  </sheetData>
  <mergeCells count="25">
    <mergeCell ref="A32:G32"/>
    <mergeCell ref="T3:U5"/>
    <mergeCell ref="V3:W5"/>
    <mergeCell ref="F4:G5"/>
    <mergeCell ref="H4:H6"/>
    <mergeCell ref="I4:I6"/>
    <mergeCell ref="J4:J6"/>
    <mergeCell ref="Q3:R5"/>
    <mergeCell ref="S3:S6"/>
    <mergeCell ref="E3:E6"/>
    <mergeCell ref="A24:O24"/>
    <mergeCell ref="O4:O6"/>
    <mergeCell ref="A23:B23"/>
    <mergeCell ref="K4:K6"/>
    <mergeCell ref="L4:M5"/>
    <mergeCell ref="N4:N6"/>
    <mergeCell ref="A2:X2"/>
    <mergeCell ref="A3:A6"/>
    <mergeCell ref="B3:B6"/>
    <mergeCell ref="C3:C6"/>
    <mergeCell ref="D3:D6"/>
    <mergeCell ref="P4:P6"/>
    <mergeCell ref="X4:X6"/>
    <mergeCell ref="F3:J3"/>
    <mergeCell ref="K3:P3"/>
  </mergeCells>
  <phoneticPr fontId="0" type="noConversion"/>
  <printOptions horizontalCentered="1"/>
  <pageMargins left="0" right="0" top="0.75" bottom="0.75" header="0.3" footer="0.3"/>
  <pageSetup paperSize="3" scale="75" orientation="landscape" r:id="rId1"/>
  <headerFooter alignWithMargins="0">
    <oddHeader>&amp;C&amp;16
&amp;A</oddHeader>
    <oddFooter>&amp;C&amp;14ISSUED
JUNE 2009&amp;R&amp;12&amp;F &amp;A
Page 41</oddFooter>
  </headerFooter>
  <colBreaks count="1" manualBreakCount="1">
    <brk id="24"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Z39"/>
  <sheetViews>
    <sheetView showGridLines="0" zoomScale="60" zoomScaleNormal="60" zoomScalePageLayoutView="60" workbookViewId="0"/>
  </sheetViews>
  <sheetFormatPr defaultColWidth="9.109375" defaultRowHeight="13.2" x14ac:dyDescent="0.25"/>
  <cols>
    <col min="1" max="1" width="8.33203125" style="2" customWidth="1"/>
    <col min="2" max="2" width="13" style="2" customWidth="1"/>
    <col min="3" max="3" width="23.5546875" style="2" customWidth="1"/>
    <col min="4" max="4" width="12" style="2" customWidth="1"/>
    <col min="5" max="5" width="11" style="2" customWidth="1"/>
    <col min="6" max="6" width="8.109375" style="2" customWidth="1"/>
    <col min="7" max="7" width="9.44140625" style="2" bestFit="1" customWidth="1"/>
    <col min="8" max="11" width="8.5546875" style="2" customWidth="1"/>
    <col min="12" max="12" width="11.6640625" style="2" customWidth="1"/>
    <col min="13" max="13" width="6.5546875" style="2" customWidth="1"/>
    <col min="14" max="14" width="13.5546875" style="2" customWidth="1"/>
    <col min="15" max="15" width="18.6640625" style="2" bestFit="1" customWidth="1"/>
    <col min="16" max="16" width="20.5546875" style="2" customWidth="1"/>
    <col min="17" max="17" width="27.88671875" style="2" customWidth="1"/>
    <col min="18" max="18" width="21.5546875" style="2" bestFit="1" customWidth="1"/>
    <col min="19" max="19" width="20.6640625" style="2" customWidth="1"/>
    <col min="20" max="20" width="12.6640625" style="2" customWidth="1"/>
    <col min="21" max="21" width="16.44140625" style="2" customWidth="1"/>
    <col min="22" max="22" width="17" style="2" customWidth="1"/>
    <col min="23" max="25" width="20.6640625" style="2" customWidth="1"/>
    <col min="26" max="26" width="8.6640625" style="2" customWidth="1"/>
    <col min="27" max="16384" width="9.109375" style="2"/>
  </cols>
  <sheetData>
    <row r="1" spans="1:26" ht="40.5" customHeight="1" thickBot="1" x14ac:dyDescent="0.3">
      <c r="A1" s="215"/>
      <c r="B1" s="215"/>
      <c r="C1" s="215"/>
      <c r="D1" s="215"/>
      <c r="E1" s="215"/>
      <c r="F1" s="215"/>
      <c r="G1" s="215"/>
      <c r="H1" s="215"/>
      <c r="I1" s="215"/>
      <c r="J1" s="215"/>
      <c r="K1" s="215"/>
      <c r="L1" s="215"/>
      <c r="M1" s="215"/>
      <c r="N1" s="215"/>
      <c r="O1" s="215"/>
      <c r="P1" s="215"/>
      <c r="Q1" s="215"/>
      <c r="R1" s="22"/>
      <c r="S1" s="22"/>
    </row>
    <row r="2" spans="1:26" s="27" customFormat="1" ht="24" customHeight="1" x14ac:dyDescent="0.25">
      <c r="A2" s="869" t="s">
        <v>894</v>
      </c>
      <c r="B2" s="870"/>
      <c r="C2" s="870"/>
      <c r="D2" s="870"/>
      <c r="E2" s="870"/>
      <c r="F2" s="870"/>
      <c r="G2" s="870"/>
      <c r="H2" s="870"/>
      <c r="I2" s="870"/>
      <c r="J2" s="870"/>
      <c r="K2" s="870"/>
      <c r="L2" s="870"/>
      <c r="M2" s="870"/>
      <c r="N2" s="870"/>
      <c r="O2" s="870"/>
      <c r="P2" s="870"/>
      <c r="Q2" s="871"/>
      <c r="R2" s="987" t="s">
        <v>909</v>
      </c>
      <c r="S2" s="988"/>
      <c r="T2" s="988"/>
      <c r="U2" s="988"/>
      <c r="V2" s="988"/>
      <c r="W2" s="988"/>
      <c r="X2" s="988"/>
      <c r="Y2" s="988"/>
      <c r="Z2" s="906"/>
    </row>
    <row r="3" spans="1:26" s="4" customFormat="1" ht="24" customHeight="1" x14ac:dyDescent="0.25">
      <c r="A3" s="828" t="s">
        <v>911</v>
      </c>
      <c r="B3" s="826" t="s">
        <v>836</v>
      </c>
      <c r="C3" s="826" t="s">
        <v>929</v>
      </c>
      <c r="D3" s="826" t="s">
        <v>925</v>
      </c>
      <c r="E3" s="826" t="s">
        <v>910</v>
      </c>
      <c r="F3" s="826" t="s">
        <v>1721</v>
      </c>
      <c r="G3" s="826"/>
      <c r="H3" s="826" t="s">
        <v>1024</v>
      </c>
      <c r="I3" s="826"/>
      <c r="J3" s="826"/>
      <c r="K3" s="826"/>
      <c r="L3" s="826" t="s">
        <v>895</v>
      </c>
      <c r="M3" s="826" t="s">
        <v>897</v>
      </c>
      <c r="N3" s="826"/>
      <c r="O3" s="826"/>
      <c r="P3" s="826"/>
      <c r="Q3" s="157"/>
      <c r="R3" s="818" t="s">
        <v>906</v>
      </c>
      <c r="S3" s="815" t="s">
        <v>931</v>
      </c>
      <c r="T3" s="815" t="s">
        <v>932</v>
      </c>
      <c r="U3" s="815" t="s">
        <v>2085</v>
      </c>
      <c r="V3" s="815" t="s">
        <v>2086</v>
      </c>
      <c r="W3" s="815" t="s">
        <v>933</v>
      </c>
      <c r="X3" s="815" t="s">
        <v>940</v>
      </c>
      <c r="Y3" s="815" t="s">
        <v>941</v>
      </c>
      <c r="Z3" s="812" t="s">
        <v>934</v>
      </c>
    </row>
    <row r="4" spans="1:26" s="4" customFormat="1" ht="24" customHeight="1" x14ac:dyDescent="0.25">
      <c r="A4" s="828"/>
      <c r="B4" s="826"/>
      <c r="C4" s="826"/>
      <c r="D4" s="826"/>
      <c r="E4" s="826"/>
      <c r="F4" s="826"/>
      <c r="G4" s="826"/>
      <c r="H4" s="826" t="s">
        <v>1011</v>
      </c>
      <c r="I4" s="826"/>
      <c r="J4" s="826" t="s">
        <v>1012</v>
      </c>
      <c r="K4" s="826"/>
      <c r="L4" s="826"/>
      <c r="M4" s="826" t="s">
        <v>521</v>
      </c>
      <c r="N4" s="826" t="s">
        <v>977</v>
      </c>
      <c r="O4" s="826"/>
      <c r="P4" s="826" t="s">
        <v>896</v>
      </c>
      <c r="Q4" s="832" t="s">
        <v>822</v>
      </c>
      <c r="R4" s="819"/>
      <c r="S4" s="816"/>
      <c r="T4" s="816"/>
      <c r="U4" s="816"/>
      <c r="V4" s="816"/>
      <c r="W4" s="816"/>
      <c r="X4" s="816"/>
      <c r="Y4" s="816"/>
      <c r="Z4" s="813"/>
    </row>
    <row r="5" spans="1:26" s="4" customFormat="1" ht="24" customHeight="1" thickBot="1" x14ac:dyDescent="0.3">
      <c r="A5" s="829"/>
      <c r="B5" s="827"/>
      <c r="C5" s="827"/>
      <c r="D5" s="827"/>
      <c r="E5" s="827"/>
      <c r="F5" s="243" t="s">
        <v>1000</v>
      </c>
      <c r="G5" s="243" t="s">
        <v>949</v>
      </c>
      <c r="H5" s="243" t="s">
        <v>943</v>
      </c>
      <c r="I5" s="243" t="s">
        <v>944</v>
      </c>
      <c r="J5" s="243" t="s">
        <v>943</v>
      </c>
      <c r="K5" s="243" t="s">
        <v>944</v>
      </c>
      <c r="L5" s="827"/>
      <c r="M5" s="827"/>
      <c r="N5" s="243" t="s">
        <v>943</v>
      </c>
      <c r="O5" s="243" t="s">
        <v>944</v>
      </c>
      <c r="P5" s="827"/>
      <c r="Q5" s="833"/>
      <c r="R5" s="819"/>
      <c r="S5" s="816"/>
      <c r="T5" s="816"/>
      <c r="U5" s="816"/>
      <c r="V5" s="816"/>
      <c r="W5" s="816"/>
      <c r="X5" s="816"/>
      <c r="Y5" s="816"/>
      <c r="Z5" s="813"/>
    </row>
    <row r="6" spans="1:26" s="32" customFormat="1" ht="29.25" customHeight="1" thickTop="1" x14ac:dyDescent="0.25">
      <c r="A6" s="245" t="s">
        <v>1294</v>
      </c>
      <c r="B6" s="246" t="s">
        <v>1293</v>
      </c>
      <c r="C6" s="246" t="s">
        <v>1302</v>
      </c>
      <c r="D6" s="246" t="s">
        <v>1117</v>
      </c>
      <c r="E6" s="259">
        <v>8</v>
      </c>
      <c r="F6" s="301">
        <v>30000</v>
      </c>
      <c r="G6" s="260">
        <f t="shared" ref="G6:G21" si="0">ROUND(F6*0.472,2-LEN(INT(F6*0.472)))</f>
        <v>14000</v>
      </c>
      <c r="H6" s="259">
        <v>0.25</v>
      </c>
      <c r="I6" s="260">
        <f t="shared" ref="I6:I17" si="1">ROUND(H6*25,2-LEN(INT(H6*25)))</f>
        <v>6.3</v>
      </c>
      <c r="J6" s="259">
        <v>0.5</v>
      </c>
      <c r="K6" s="260">
        <f t="shared" ref="K6:K17" si="2">ROUND(J6*25,2-LEN(INT(J6*25)))</f>
        <v>13</v>
      </c>
      <c r="L6" s="246" t="s">
        <v>1232</v>
      </c>
      <c r="M6" s="259">
        <v>18</v>
      </c>
      <c r="N6" s="246" t="s">
        <v>1574</v>
      </c>
      <c r="O6" s="260" t="s">
        <v>1575</v>
      </c>
      <c r="P6" s="246" t="s">
        <v>1300</v>
      </c>
      <c r="Q6" s="247" t="s">
        <v>1153</v>
      </c>
      <c r="R6" s="389"/>
      <c r="S6" s="304"/>
      <c r="T6" s="304"/>
      <c r="U6" s="304"/>
      <c r="V6" s="304"/>
      <c r="W6" s="304"/>
      <c r="X6" s="304"/>
      <c r="Y6" s="304"/>
      <c r="Z6" s="305"/>
    </row>
    <row r="7" spans="1:26" s="32" customFormat="1" ht="29.25" customHeight="1" x14ac:dyDescent="0.25">
      <c r="A7" s="47" t="s">
        <v>1295</v>
      </c>
      <c r="B7" s="182" t="s">
        <v>1293</v>
      </c>
      <c r="C7" s="182" t="s">
        <v>1302</v>
      </c>
      <c r="D7" s="182" t="s">
        <v>1117</v>
      </c>
      <c r="E7" s="165">
        <v>14</v>
      </c>
      <c r="F7" s="169">
        <v>30000</v>
      </c>
      <c r="G7" s="183">
        <f t="shared" si="0"/>
        <v>14000</v>
      </c>
      <c r="H7" s="165">
        <v>0.65</v>
      </c>
      <c r="I7" s="183">
        <f t="shared" si="1"/>
        <v>16</v>
      </c>
      <c r="J7" s="165">
        <v>1.3</v>
      </c>
      <c r="K7" s="183">
        <f t="shared" si="2"/>
        <v>33</v>
      </c>
      <c r="L7" s="182" t="s">
        <v>1232</v>
      </c>
      <c r="M7" s="165">
        <v>18</v>
      </c>
      <c r="N7" s="182" t="s">
        <v>1576</v>
      </c>
      <c r="O7" s="183" t="s">
        <v>1577</v>
      </c>
      <c r="P7" s="182" t="s">
        <v>1300</v>
      </c>
      <c r="Q7" s="46" t="s">
        <v>1138</v>
      </c>
      <c r="R7" s="364"/>
      <c r="S7" s="48"/>
      <c r="T7" s="48"/>
      <c r="U7" s="48"/>
      <c r="V7" s="48"/>
      <c r="W7" s="48"/>
      <c r="X7" s="48"/>
      <c r="Y7" s="48"/>
      <c r="Z7" s="49"/>
    </row>
    <row r="8" spans="1:26" s="32" customFormat="1" ht="29.25" customHeight="1" x14ac:dyDescent="0.25">
      <c r="A8" s="47" t="s">
        <v>1295</v>
      </c>
      <c r="B8" s="182" t="s">
        <v>1293</v>
      </c>
      <c r="C8" s="182" t="s">
        <v>1302</v>
      </c>
      <c r="D8" s="182" t="s">
        <v>1117</v>
      </c>
      <c r="E8" s="165">
        <v>17</v>
      </c>
      <c r="F8" s="169">
        <v>30000</v>
      </c>
      <c r="G8" s="183">
        <f t="shared" si="0"/>
        <v>14000</v>
      </c>
      <c r="H8" s="165">
        <v>1</v>
      </c>
      <c r="I8" s="183">
        <f t="shared" si="1"/>
        <v>25</v>
      </c>
      <c r="J8" s="165">
        <v>2</v>
      </c>
      <c r="K8" s="183">
        <f t="shared" si="2"/>
        <v>50</v>
      </c>
      <c r="L8" s="182" t="s">
        <v>1232</v>
      </c>
      <c r="M8" s="165">
        <v>18</v>
      </c>
      <c r="N8" s="182" t="s">
        <v>1576</v>
      </c>
      <c r="O8" s="183" t="s">
        <v>1577</v>
      </c>
      <c r="P8" s="182" t="s">
        <v>1300</v>
      </c>
      <c r="Q8" s="46" t="s">
        <v>1138</v>
      </c>
      <c r="R8" s="364"/>
      <c r="S8" s="48"/>
      <c r="T8" s="48"/>
      <c r="U8" s="48"/>
      <c r="V8" s="48"/>
      <c r="W8" s="48"/>
      <c r="X8" s="48"/>
      <c r="Y8" s="48"/>
      <c r="Z8" s="49"/>
    </row>
    <row r="9" spans="1:26" s="32" customFormat="1" ht="29.25" customHeight="1" x14ac:dyDescent="0.25">
      <c r="A9" s="47" t="s">
        <v>1298</v>
      </c>
      <c r="B9" s="182" t="s">
        <v>1293</v>
      </c>
      <c r="C9" s="182" t="s">
        <v>1305</v>
      </c>
      <c r="D9" s="182" t="s">
        <v>1122</v>
      </c>
      <c r="E9" s="165">
        <v>8</v>
      </c>
      <c r="F9" s="169">
        <v>16000</v>
      </c>
      <c r="G9" s="183">
        <f t="shared" si="0"/>
        <v>7600</v>
      </c>
      <c r="H9" s="165">
        <v>0.25</v>
      </c>
      <c r="I9" s="183">
        <f t="shared" si="1"/>
        <v>6.3</v>
      </c>
      <c r="J9" s="165">
        <v>0.5</v>
      </c>
      <c r="K9" s="183">
        <f t="shared" si="2"/>
        <v>13</v>
      </c>
      <c r="L9" s="182" t="s">
        <v>1232</v>
      </c>
      <c r="M9" s="165">
        <v>10</v>
      </c>
      <c r="N9" s="182" t="s">
        <v>1574</v>
      </c>
      <c r="O9" s="183" t="s">
        <v>1575</v>
      </c>
      <c r="P9" s="182" t="s">
        <v>1304</v>
      </c>
      <c r="Q9" s="46" t="s">
        <v>1153</v>
      </c>
      <c r="R9" s="364"/>
      <c r="S9" s="48"/>
      <c r="T9" s="48"/>
      <c r="U9" s="48"/>
      <c r="V9" s="48"/>
      <c r="W9" s="48"/>
      <c r="X9" s="48"/>
      <c r="Y9" s="48"/>
      <c r="Z9" s="49"/>
    </row>
    <row r="10" spans="1:26" s="32" customFormat="1" ht="29.25" customHeight="1" x14ac:dyDescent="0.25">
      <c r="A10" s="47" t="s">
        <v>2069</v>
      </c>
      <c r="B10" s="182" t="s">
        <v>1293</v>
      </c>
      <c r="C10" s="182" t="s">
        <v>1305</v>
      </c>
      <c r="D10" s="182" t="s">
        <v>1122</v>
      </c>
      <c r="E10" s="165">
        <v>14</v>
      </c>
      <c r="F10" s="169">
        <v>16000</v>
      </c>
      <c r="G10" s="183">
        <f t="shared" si="0"/>
        <v>7600</v>
      </c>
      <c r="H10" s="165">
        <v>0.65</v>
      </c>
      <c r="I10" s="183">
        <f t="shared" si="1"/>
        <v>16</v>
      </c>
      <c r="J10" s="165">
        <v>1.3</v>
      </c>
      <c r="K10" s="183">
        <f t="shared" si="2"/>
        <v>33</v>
      </c>
      <c r="L10" s="182" t="s">
        <v>1232</v>
      </c>
      <c r="M10" s="165">
        <v>10</v>
      </c>
      <c r="N10" s="182" t="s">
        <v>1576</v>
      </c>
      <c r="O10" s="183" t="s">
        <v>1577</v>
      </c>
      <c r="P10" s="182" t="s">
        <v>1304</v>
      </c>
      <c r="Q10" s="46" t="s">
        <v>1138</v>
      </c>
      <c r="R10" s="364"/>
      <c r="S10" s="48"/>
      <c r="T10" s="48"/>
      <c r="U10" s="48"/>
      <c r="V10" s="48"/>
      <c r="W10" s="48"/>
      <c r="X10" s="48"/>
      <c r="Y10" s="48"/>
      <c r="Z10" s="49"/>
    </row>
    <row r="11" spans="1:26" s="32" customFormat="1" ht="29.25" customHeight="1" x14ac:dyDescent="0.25">
      <c r="A11" s="47" t="s">
        <v>1296</v>
      </c>
      <c r="B11" s="182" t="s">
        <v>1293</v>
      </c>
      <c r="C11" s="182" t="s">
        <v>1305</v>
      </c>
      <c r="D11" s="182" t="s">
        <v>1122</v>
      </c>
      <c r="E11" s="165">
        <v>17</v>
      </c>
      <c r="F11" s="169">
        <v>16000</v>
      </c>
      <c r="G11" s="183">
        <f t="shared" si="0"/>
        <v>7600</v>
      </c>
      <c r="H11" s="165">
        <v>1</v>
      </c>
      <c r="I11" s="183">
        <f t="shared" si="1"/>
        <v>25</v>
      </c>
      <c r="J11" s="165">
        <v>2</v>
      </c>
      <c r="K11" s="183">
        <f t="shared" si="2"/>
        <v>50</v>
      </c>
      <c r="L11" s="182" t="s">
        <v>1232</v>
      </c>
      <c r="M11" s="165">
        <v>10</v>
      </c>
      <c r="N11" s="182" t="s">
        <v>1576</v>
      </c>
      <c r="O11" s="183" t="s">
        <v>1577</v>
      </c>
      <c r="P11" s="182" t="s">
        <v>1304</v>
      </c>
      <c r="Q11" s="46" t="s">
        <v>1138</v>
      </c>
      <c r="R11" s="364"/>
      <c r="S11" s="48"/>
      <c r="T11" s="48"/>
      <c r="U11" s="48"/>
      <c r="V11" s="48"/>
      <c r="W11" s="48"/>
      <c r="X11" s="48"/>
      <c r="Y11" s="48"/>
      <c r="Z11" s="49"/>
    </row>
    <row r="12" spans="1:26" s="32" customFormat="1" ht="29.25" customHeight="1" x14ac:dyDescent="0.25">
      <c r="A12" s="47" t="s">
        <v>1301</v>
      </c>
      <c r="B12" s="182" t="s">
        <v>1293</v>
      </c>
      <c r="C12" s="182" t="s">
        <v>1303</v>
      </c>
      <c r="D12" s="182" t="s">
        <v>1212</v>
      </c>
      <c r="E12" s="165">
        <v>8</v>
      </c>
      <c r="F12" s="169">
        <v>25000</v>
      </c>
      <c r="G12" s="183">
        <f t="shared" si="0"/>
        <v>12000</v>
      </c>
      <c r="H12" s="165">
        <v>0.25</v>
      </c>
      <c r="I12" s="183">
        <f t="shared" si="1"/>
        <v>6.3</v>
      </c>
      <c r="J12" s="165">
        <v>0.5</v>
      </c>
      <c r="K12" s="183">
        <f t="shared" si="2"/>
        <v>13</v>
      </c>
      <c r="L12" s="182" t="s">
        <v>1232</v>
      </c>
      <c r="M12" s="165">
        <v>15</v>
      </c>
      <c r="N12" s="182" t="s">
        <v>1574</v>
      </c>
      <c r="O12" s="183" t="s">
        <v>1575</v>
      </c>
      <c r="P12" s="182" t="s">
        <v>1299</v>
      </c>
      <c r="Q12" s="46" t="s">
        <v>1153</v>
      </c>
      <c r="R12" s="364"/>
      <c r="S12" s="48"/>
      <c r="T12" s="48"/>
      <c r="U12" s="48"/>
      <c r="V12" s="48"/>
      <c r="W12" s="48"/>
      <c r="X12" s="48"/>
      <c r="Y12" s="48"/>
      <c r="Z12" s="49"/>
    </row>
    <row r="13" spans="1:26" s="32" customFormat="1" ht="29.25" customHeight="1" x14ac:dyDescent="0.25">
      <c r="A13" s="47" t="s">
        <v>1159</v>
      </c>
      <c r="B13" s="182" t="s">
        <v>1293</v>
      </c>
      <c r="C13" s="182" t="s">
        <v>1303</v>
      </c>
      <c r="D13" s="182" t="s">
        <v>1212</v>
      </c>
      <c r="E13" s="165">
        <v>15</v>
      </c>
      <c r="F13" s="169">
        <v>25000</v>
      </c>
      <c r="G13" s="183">
        <f t="shared" si="0"/>
        <v>12000</v>
      </c>
      <c r="H13" s="165">
        <v>0.75</v>
      </c>
      <c r="I13" s="183">
        <f t="shared" si="1"/>
        <v>19</v>
      </c>
      <c r="J13" s="165">
        <v>1.5</v>
      </c>
      <c r="K13" s="183">
        <f t="shared" si="2"/>
        <v>38</v>
      </c>
      <c r="L13" s="182" t="s">
        <v>1232</v>
      </c>
      <c r="M13" s="165">
        <v>15</v>
      </c>
      <c r="N13" s="182" t="s">
        <v>1578</v>
      </c>
      <c r="O13" s="183" t="s">
        <v>2070</v>
      </c>
      <c r="P13" s="182" t="s">
        <v>1299</v>
      </c>
      <c r="Q13" s="46" t="s">
        <v>1138</v>
      </c>
      <c r="R13" s="364"/>
      <c r="S13" s="48"/>
      <c r="T13" s="48"/>
      <c r="U13" s="48"/>
      <c r="V13" s="48"/>
      <c r="W13" s="48"/>
      <c r="X13" s="48"/>
      <c r="Y13" s="48"/>
      <c r="Z13" s="49"/>
    </row>
    <row r="14" spans="1:26" s="32" customFormat="1" ht="29.25" customHeight="1" x14ac:dyDescent="0.25">
      <c r="A14" s="47" t="s">
        <v>1306</v>
      </c>
      <c r="B14" s="182" t="s">
        <v>1293</v>
      </c>
      <c r="C14" s="182" t="s">
        <v>1307</v>
      </c>
      <c r="D14" s="182" t="s">
        <v>1308</v>
      </c>
      <c r="E14" s="165">
        <v>8</v>
      </c>
      <c r="F14" s="169">
        <v>28000</v>
      </c>
      <c r="G14" s="183">
        <f t="shared" si="0"/>
        <v>13000</v>
      </c>
      <c r="H14" s="165">
        <v>0.25</v>
      </c>
      <c r="I14" s="183">
        <f t="shared" si="1"/>
        <v>6.3</v>
      </c>
      <c r="J14" s="165">
        <v>0.5</v>
      </c>
      <c r="K14" s="183">
        <f t="shared" si="2"/>
        <v>13</v>
      </c>
      <c r="L14" s="182" t="s">
        <v>1232</v>
      </c>
      <c r="M14" s="165">
        <v>18</v>
      </c>
      <c r="N14" s="182" t="s">
        <v>1574</v>
      </c>
      <c r="O14" s="183" t="s">
        <v>1575</v>
      </c>
      <c r="P14" s="182" t="s">
        <v>1300</v>
      </c>
      <c r="Q14" s="46" t="s">
        <v>1153</v>
      </c>
      <c r="R14" s="364"/>
      <c r="S14" s="48"/>
      <c r="T14" s="48"/>
      <c r="U14" s="48"/>
      <c r="V14" s="48"/>
      <c r="W14" s="48"/>
      <c r="X14" s="48"/>
      <c r="Y14" s="48"/>
      <c r="Z14" s="49"/>
    </row>
    <row r="15" spans="1:26" s="32" customFormat="1" ht="29.25" customHeight="1" x14ac:dyDescent="0.25">
      <c r="A15" s="47" t="s">
        <v>1160</v>
      </c>
      <c r="B15" s="182" t="s">
        <v>1293</v>
      </c>
      <c r="C15" s="182" t="s">
        <v>1307</v>
      </c>
      <c r="D15" s="182" t="s">
        <v>1308</v>
      </c>
      <c r="E15" s="165">
        <v>11</v>
      </c>
      <c r="F15" s="169">
        <v>28000</v>
      </c>
      <c r="G15" s="183">
        <f t="shared" si="0"/>
        <v>13000</v>
      </c>
      <c r="H15" s="165">
        <v>0.38</v>
      </c>
      <c r="I15" s="183">
        <f t="shared" si="1"/>
        <v>9.5</v>
      </c>
      <c r="J15" s="165">
        <v>0.75</v>
      </c>
      <c r="K15" s="183">
        <f t="shared" si="2"/>
        <v>19</v>
      </c>
      <c r="L15" s="182" t="s">
        <v>1232</v>
      </c>
      <c r="M15" s="165">
        <v>18</v>
      </c>
      <c r="N15" s="182" t="s">
        <v>1579</v>
      </c>
      <c r="O15" s="183" t="s">
        <v>1580</v>
      </c>
      <c r="P15" s="182" t="s">
        <v>1300</v>
      </c>
      <c r="Q15" s="46" t="s">
        <v>1138</v>
      </c>
      <c r="R15" s="364"/>
      <c r="S15" s="48"/>
      <c r="T15" s="48"/>
      <c r="U15" s="48"/>
      <c r="V15" s="48"/>
      <c r="W15" s="48"/>
      <c r="X15" s="48"/>
      <c r="Y15" s="48"/>
      <c r="Z15" s="49"/>
    </row>
    <row r="16" spans="1:26" s="32" customFormat="1" ht="29.25" customHeight="1" x14ac:dyDescent="0.25">
      <c r="A16" s="47" t="s">
        <v>1310</v>
      </c>
      <c r="B16" s="182" t="s">
        <v>1293</v>
      </c>
      <c r="C16" s="182" t="s">
        <v>1309</v>
      </c>
      <c r="D16" s="182" t="s">
        <v>1174</v>
      </c>
      <c r="E16" s="165">
        <v>11</v>
      </c>
      <c r="F16" s="169">
        <v>39000</v>
      </c>
      <c r="G16" s="183">
        <f t="shared" si="0"/>
        <v>18000</v>
      </c>
      <c r="H16" s="165">
        <v>0.38</v>
      </c>
      <c r="I16" s="183">
        <f t="shared" si="1"/>
        <v>9.5</v>
      </c>
      <c r="J16" s="165">
        <v>0.75</v>
      </c>
      <c r="K16" s="183">
        <f t="shared" si="2"/>
        <v>19</v>
      </c>
      <c r="L16" s="182" t="s">
        <v>1232</v>
      </c>
      <c r="M16" s="165">
        <v>24</v>
      </c>
      <c r="N16" s="182" t="s">
        <v>1579</v>
      </c>
      <c r="O16" s="183" t="s">
        <v>1580</v>
      </c>
      <c r="P16" s="182" t="s">
        <v>1771</v>
      </c>
      <c r="Q16" s="46" t="s">
        <v>1138</v>
      </c>
      <c r="R16" s="364"/>
      <c r="S16" s="48"/>
      <c r="T16" s="48"/>
      <c r="U16" s="48"/>
      <c r="V16" s="48"/>
      <c r="W16" s="48"/>
      <c r="X16" s="48"/>
      <c r="Y16" s="48"/>
      <c r="Z16" s="49"/>
    </row>
    <row r="17" spans="1:26" s="32" customFormat="1" ht="29.25" customHeight="1" x14ac:dyDescent="0.25">
      <c r="A17" s="47" t="s">
        <v>1231</v>
      </c>
      <c r="B17" s="182" t="s">
        <v>1293</v>
      </c>
      <c r="C17" s="182" t="s">
        <v>1309</v>
      </c>
      <c r="D17" s="182" t="s">
        <v>1174</v>
      </c>
      <c r="E17" s="165">
        <v>14</v>
      </c>
      <c r="F17" s="169">
        <v>39000</v>
      </c>
      <c r="G17" s="183">
        <f t="shared" si="0"/>
        <v>18000</v>
      </c>
      <c r="H17" s="165">
        <v>0.65</v>
      </c>
      <c r="I17" s="183">
        <f t="shared" si="1"/>
        <v>16</v>
      </c>
      <c r="J17" s="165">
        <v>1.3</v>
      </c>
      <c r="K17" s="183">
        <f t="shared" si="2"/>
        <v>33</v>
      </c>
      <c r="L17" s="182" t="s">
        <v>1232</v>
      </c>
      <c r="M17" s="165">
        <v>24</v>
      </c>
      <c r="N17" s="182" t="s">
        <v>1576</v>
      </c>
      <c r="O17" s="183" t="s">
        <v>1577</v>
      </c>
      <c r="P17" s="182" t="s">
        <v>1771</v>
      </c>
      <c r="Q17" s="46" t="s">
        <v>1138</v>
      </c>
      <c r="R17" s="364"/>
      <c r="S17" s="48"/>
      <c r="T17" s="48"/>
      <c r="U17" s="48"/>
      <c r="V17" s="48"/>
      <c r="W17" s="48"/>
      <c r="X17" s="48"/>
      <c r="Y17" s="48"/>
      <c r="Z17" s="49"/>
    </row>
    <row r="18" spans="1:26" s="32" customFormat="1" ht="29.25" customHeight="1" x14ac:dyDescent="0.25">
      <c r="A18" s="47" t="s">
        <v>1297</v>
      </c>
      <c r="B18" s="182" t="s">
        <v>1293</v>
      </c>
      <c r="C18" s="182" t="s">
        <v>1768</v>
      </c>
      <c r="D18" s="182" t="s">
        <v>1174</v>
      </c>
      <c r="E18" s="165">
        <v>17</v>
      </c>
      <c r="F18" s="169">
        <v>2000</v>
      </c>
      <c r="G18" s="183">
        <f t="shared" si="0"/>
        <v>940</v>
      </c>
      <c r="H18" s="165">
        <v>0.9</v>
      </c>
      <c r="I18" s="183">
        <f>ROUND(H18*25,2-LEN(INT(H18*25)))</f>
        <v>23</v>
      </c>
      <c r="J18" s="165">
        <v>1.6</v>
      </c>
      <c r="K18" s="183">
        <f>ROUND(J18*25,2-LEN(INT(J18*25)))</f>
        <v>40</v>
      </c>
      <c r="L18" s="182" t="s">
        <v>1769</v>
      </c>
      <c r="M18" s="165">
        <v>2</v>
      </c>
      <c r="N18" s="182" t="s">
        <v>1576</v>
      </c>
      <c r="O18" s="183" t="s">
        <v>1577</v>
      </c>
      <c r="P18" s="182" t="s">
        <v>1770</v>
      </c>
      <c r="Q18" s="46" t="s">
        <v>1138</v>
      </c>
      <c r="R18" s="364"/>
      <c r="S18" s="48"/>
      <c r="T18" s="48"/>
      <c r="U18" s="48"/>
      <c r="V18" s="48"/>
      <c r="W18" s="48"/>
      <c r="X18" s="48"/>
      <c r="Y18" s="48"/>
      <c r="Z18" s="49"/>
    </row>
    <row r="19" spans="1:26" s="32" customFormat="1" ht="29.25" customHeight="1" x14ac:dyDescent="0.25">
      <c r="A19" s="47"/>
      <c r="B19" s="182"/>
      <c r="C19" s="182"/>
      <c r="D19" s="182"/>
      <c r="E19" s="165"/>
      <c r="F19" s="169"/>
      <c r="G19" s="183">
        <f t="shared" si="0"/>
        <v>0</v>
      </c>
      <c r="H19" s="182"/>
      <c r="I19" s="183">
        <f>ROUND(H19*25,2-LEN(INT(H19*25)))</f>
        <v>0</v>
      </c>
      <c r="J19" s="165"/>
      <c r="K19" s="183"/>
      <c r="L19" s="182"/>
      <c r="M19" s="165"/>
      <c r="N19" s="182"/>
      <c r="O19" s="183"/>
      <c r="P19" s="182"/>
      <c r="Q19" s="46"/>
      <c r="R19" s="364"/>
      <c r="S19" s="48"/>
      <c r="T19" s="48"/>
      <c r="U19" s="48"/>
      <c r="V19" s="48"/>
      <c r="W19" s="48"/>
      <c r="X19" s="48"/>
      <c r="Y19" s="48"/>
      <c r="Z19" s="49"/>
    </row>
    <row r="20" spans="1:26" s="32" customFormat="1" ht="29.25" customHeight="1" x14ac:dyDescent="0.25">
      <c r="A20" s="47"/>
      <c r="B20" s="182"/>
      <c r="C20" s="182"/>
      <c r="D20" s="182"/>
      <c r="E20" s="165"/>
      <c r="F20" s="169"/>
      <c r="G20" s="183">
        <f t="shared" si="0"/>
        <v>0</v>
      </c>
      <c r="H20" s="182"/>
      <c r="I20" s="183">
        <f>ROUND(H20*25,2-LEN(INT(H20*25)))</f>
        <v>0</v>
      </c>
      <c r="J20" s="165"/>
      <c r="K20" s="183"/>
      <c r="L20" s="182"/>
      <c r="M20" s="165"/>
      <c r="N20" s="182"/>
      <c r="O20" s="183"/>
      <c r="P20" s="182"/>
      <c r="Q20" s="46"/>
      <c r="R20" s="364"/>
      <c r="S20" s="48"/>
      <c r="T20" s="48"/>
      <c r="U20" s="48"/>
      <c r="V20" s="48"/>
      <c r="W20" s="48"/>
      <c r="X20" s="48"/>
      <c r="Y20" s="48"/>
      <c r="Z20" s="49"/>
    </row>
    <row r="21" spans="1:26" s="32" customFormat="1" ht="29.25" customHeight="1" thickBot="1" x14ac:dyDescent="0.3">
      <c r="A21" s="29"/>
      <c r="B21" s="30"/>
      <c r="C21" s="30"/>
      <c r="D21" s="30"/>
      <c r="E21" s="41"/>
      <c r="F21" s="170"/>
      <c r="G21" s="34">
        <f t="shared" si="0"/>
        <v>0</v>
      </c>
      <c r="H21" s="30"/>
      <c r="I21" s="34">
        <f>ROUND(H21*25,2-LEN(INT(H21*25)))</f>
        <v>0</v>
      </c>
      <c r="J21" s="41"/>
      <c r="K21" s="34"/>
      <c r="L21" s="30"/>
      <c r="M21" s="41"/>
      <c r="N21" s="30"/>
      <c r="O21" s="34"/>
      <c r="P21" s="30"/>
      <c r="Q21" s="31"/>
      <c r="R21" s="368"/>
      <c r="S21" s="44"/>
      <c r="T21" s="44"/>
      <c r="U21" s="44"/>
      <c r="V21" s="44"/>
      <c r="W21" s="44"/>
      <c r="X21" s="44"/>
      <c r="Y21" s="44"/>
      <c r="Z21" s="45"/>
    </row>
    <row r="22" spans="1:26" s="1" customFormat="1" ht="26.25" customHeight="1" x14ac:dyDescent="0.3">
      <c r="B22" s="18"/>
      <c r="C22" s="18"/>
      <c r="D22" s="18"/>
      <c r="E22" s="18"/>
      <c r="F22" s="18"/>
    </row>
    <row r="23" spans="1:26" s="1" customFormat="1" ht="26.25" customHeight="1" x14ac:dyDescent="0.3">
      <c r="A23" s="382" t="s">
        <v>922</v>
      </c>
      <c r="B23" s="382"/>
      <c r="C23" s="382"/>
      <c r="D23" s="382"/>
      <c r="E23" s="382"/>
      <c r="F23" s="382"/>
      <c r="G23" s="386"/>
      <c r="H23" s="386"/>
      <c r="I23" s="386"/>
      <c r="J23" s="386"/>
      <c r="K23" s="386"/>
      <c r="L23" s="386"/>
      <c r="M23" s="386"/>
      <c r="N23" s="386"/>
      <c r="O23" s="386"/>
      <c r="P23" s="386"/>
      <c r="Q23" s="386"/>
    </row>
    <row r="24" spans="1:26" s="1" customFormat="1" ht="26.25" customHeight="1" x14ac:dyDescent="0.3">
      <c r="A24" s="1028" t="s">
        <v>2277</v>
      </c>
      <c r="B24" s="1028"/>
      <c r="C24" s="1028"/>
      <c r="D24" s="1028"/>
      <c r="E24" s="1028"/>
      <c r="F24" s="1028"/>
      <c r="G24" s="1028"/>
      <c r="H24" s="1028"/>
      <c r="I24" s="1028"/>
      <c r="J24" s="1028"/>
      <c r="K24" s="1028"/>
      <c r="L24" s="1028"/>
      <c r="M24" s="1028"/>
      <c r="N24" s="1028"/>
      <c r="O24" s="1028"/>
      <c r="P24" s="1028"/>
      <c r="Q24" s="1028"/>
    </row>
    <row r="25" spans="1:26" s="1" customFormat="1" ht="26.25" customHeight="1" x14ac:dyDescent="0.3">
      <c r="A25" s="1028" t="s">
        <v>2278</v>
      </c>
      <c r="B25" s="1028"/>
      <c r="C25" s="1028"/>
      <c r="D25" s="1028"/>
      <c r="E25" s="1028"/>
      <c r="F25" s="1028"/>
      <c r="G25" s="1028"/>
      <c r="H25" s="1028"/>
      <c r="I25" s="1028"/>
      <c r="J25" s="1028"/>
      <c r="K25" s="1028"/>
      <c r="L25" s="1028"/>
      <c r="M25" s="1028"/>
      <c r="N25" s="1028"/>
      <c r="O25" s="1028"/>
      <c r="P25" s="1028"/>
      <c r="Q25" s="1028"/>
    </row>
    <row r="26" spans="1:26" s="1" customFormat="1" ht="26.25" customHeight="1" x14ac:dyDescent="0.3">
      <c r="A26" s="1028" t="s">
        <v>2279</v>
      </c>
      <c r="B26" s="1028"/>
      <c r="C26" s="1028"/>
      <c r="D26" s="1028"/>
      <c r="E26" s="1028"/>
      <c r="F26" s="1028"/>
      <c r="G26" s="1028"/>
      <c r="H26" s="1028"/>
      <c r="I26" s="1028"/>
      <c r="J26" s="1028"/>
      <c r="K26" s="1028"/>
      <c r="L26" s="1028"/>
      <c r="M26" s="1028"/>
      <c r="N26" s="1028"/>
      <c r="O26" s="1028"/>
      <c r="P26" s="1028"/>
      <c r="Q26" s="1028"/>
    </row>
    <row r="27" spans="1:26" s="1" customFormat="1" ht="26.25" customHeight="1" x14ac:dyDescent="0.3">
      <c r="A27" s="1028" t="s">
        <v>2280</v>
      </c>
      <c r="B27" s="1028"/>
      <c r="C27" s="1028"/>
      <c r="D27" s="1028"/>
      <c r="E27" s="1028"/>
      <c r="F27" s="1028"/>
      <c r="G27" s="1028"/>
      <c r="H27" s="1028"/>
      <c r="I27" s="1028"/>
      <c r="J27" s="1028"/>
      <c r="K27" s="1028"/>
      <c r="L27" s="1028"/>
      <c r="M27" s="1028"/>
      <c r="N27" s="1028"/>
      <c r="O27" s="1028"/>
      <c r="P27" s="1028"/>
      <c r="Q27" s="1028"/>
    </row>
    <row r="28" spans="1:26" ht="26.25" customHeight="1" x14ac:dyDescent="0.25">
      <c r="A28" s="1028" t="s">
        <v>2281</v>
      </c>
      <c r="B28" s="1028"/>
      <c r="C28" s="1028"/>
      <c r="D28" s="1028"/>
      <c r="E28" s="1028"/>
      <c r="F28" s="1028"/>
      <c r="G28" s="1028"/>
      <c r="H28" s="1028"/>
      <c r="I28" s="1028"/>
      <c r="J28" s="1028"/>
      <c r="K28" s="1028"/>
      <c r="L28" s="1028"/>
      <c r="M28" s="1028"/>
      <c r="N28" s="1028"/>
      <c r="O28" s="1028"/>
      <c r="P28" s="1028"/>
      <c r="Q28" s="1028"/>
    </row>
    <row r="29" spans="1:26" ht="26.25" customHeight="1" x14ac:dyDescent="0.25">
      <c r="A29" s="1028" t="s">
        <v>2282</v>
      </c>
      <c r="B29" s="1028"/>
      <c r="C29" s="1028"/>
      <c r="D29" s="1028"/>
      <c r="E29" s="1028"/>
      <c r="F29" s="1028"/>
      <c r="G29" s="1028"/>
      <c r="H29" s="1028"/>
      <c r="I29" s="1028"/>
      <c r="J29" s="1028"/>
      <c r="K29" s="1028"/>
      <c r="L29" s="1028"/>
      <c r="M29" s="1028"/>
      <c r="N29" s="1028"/>
      <c r="O29" s="1028"/>
      <c r="P29" s="399"/>
      <c r="Q29" s="399"/>
    </row>
    <row r="30" spans="1:26" ht="26.25" customHeight="1" x14ac:dyDescent="0.25">
      <c r="A30" s="1028" t="s">
        <v>2283</v>
      </c>
      <c r="B30" s="1028"/>
      <c r="C30" s="1028"/>
      <c r="D30" s="1028"/>
      <c r="E30" s="1028"/>
      <c r="F30" s="1028"/>
      <c r="G30" s="1028"/>
      <c r="H30" s="1028"/>
      <c r="I30" s="1028"/>
      <c r="J30" s="1028"/>
      <c r="K30" s="1028"/>
      <c r="L30" s="1028"/>
      <c r="M30" s="1028"/>
      <c r="N30" s="1028"/>
      <c r="O30" s="1028"/>
      <c r="P30" s="1028"/>
      <c r="Q30" s="1028"/>
    </row>
    <row r="39" spans="10:10" x14ac:dyDescent="0.25">
      <c r="J39" s="58"/>
    </row>
  </sheetData>
  <mergeCells count="33">
    <mergeCell ref="A2:Q2"/>
    <mergeCell ref="H4:I4"/>
    <mergeCell ref="H3:K3"/>
    <mergeCell ref="J4:K4"/>
    <mergeCell ref="N4:O4"/>
    <mergeCell ref="D3:D5"/>
    <mergeCell ref="M4:M5"/>
    <mergeCell ref="M3:P3"/>
    <mergeCell ref="C3:C5"/>
    <mergeCell ref="F3:G4"/>
    <mergeCell ref="R2:Z2"/>
    <mergeCell ref="Z3:Z5"/>
    <mergeCell ref="R3:R5"/>
    <mergeCell ref="S3:S5"/>
    <mergeCell ref="W3:W5"/>
    <mergeCell ref="Y3:Y5"/>
    <mergeCell ref="X3:X5"/>
    <mergeCell ref="T3:T5"/>
    <mergeCell ref="U3:U5"/>
    <mergeCell ref="V3:V5"/>
    <mergeCell ref="A30:Q30"/>
    <mergeCell ref="E3:E5"/>
    <mergeCell ref="L3:L5"/>
    <mergeCell ref="Q4:Q5"/>
    <mergeCell ref="A26:Q26"/>
    <mergeCell ref="P4:P5"/>
    <mergeCell ref="A24:Q24"/>
    <mergeCell ref="A29:O29"/>
    <mergeCell ref="A25:Q25"/>
    <mergeCell ref="A28:Q28"/>
    <mergeCell ref="A3:A5"/>
    <mergeCell ref="B3:B5"/>
    <mergeCell ref="A27:Q27"/>
  </mergeCells>
  <phoneticPr fontId="0" type="noConversion"/>
  <printOptions horizontalCentered="1"/>
  <pageMargins left="0" right="0" top="0.75" bottom="0.75" header="0.3" footer="0.3"/>
  <pageSetup paperSize="3" scale="80" orientation="landscape" r:id="rId1"/>
  <headerFooter alignWithMargins="0">
    <oddHeader>&amp;C&amp;16
&amp;A</oddHeader>
    <oddFooter>&amp;C&amp;14ISSUED
JUNE 2009&amp;R&amp;12&amp;F &amp;A
Page 42</oddFooter>
  </headerFooter>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4"/>
  <sheetViews>
    <sheetView workbookViewId="0"/>
  </sheetViews>
  <sheetFormatPr defaultRowHeight="13.2" x14ac:dyDescent="0.25"/>
  <cols>
    <col min="1" max="1" width="20" customWidth="1"/>
    <col min="2" max="2" width="73.6640625" customWidth="1"/>
  </cols>
  <sheetData>
    <row r="1" spans="1:2" ht="37.5" customHeight="1" x14ac:dyDescent="0.3">
      <c r="A1" s="333" t="s">
        <v>2217</v>
      </c>
    </row>
    <row r="3" spans="1:2" ht="15.6" x14ac:dyDescent="0.3">
      <c r="A3" s="346" t="s">
        <v>2238</v>
      </c>
      <c r="B3" s="347"/>
    </row>
    <row r="4" spans="1:2" ht="15" x14ac:dyDescent="0.25">
      <c r="A4" s="347"/>
      <c r="B4" s="347"/>
    </row>
    <row r="5" spans="1:2" ht="27" customHeight="1" x14ac:dyDescent="0.25">
      <c r="A5" s="351" t="s">
        <v>2218</v>
      </c>
      <c r="B5" s="351" t="s">
        <v>2120</v>
      </c>
    </row>
    <row r="6" spans="1:2" ht="105.75" customHeight="1" x14ac:dyDescent="0.25">
      <c r="A6" s="348" t="s">
        <v>2114</v>
      </c>
      <c r="B6" s="349" t="s">
        <v>622</v>
      </c>
    </row>
    <row r="7" spans="1:2" ht="72" customHeight="1" x14ac:dyDescent="0.25">
      <c r="A7" s="348"/>
      <c r="B7" s="349" t="s">
        <v>623</v>
      </c>
    </row>
    <row r="8" spans="1:2" ht="27.75" customHeight="1" x14ac:dyDescent="0.25">
      <c r="A8" s="350" t="s">
        <v>2219</v>
      </c>
      <c r="B8" s="350" t="s">
        <v>2220</v>
      </c>
    </row>
    <row r="9" spans="1:2" ht="37.5" customHeight="1" x14ac:dyDescent="0.25">
      <c r="A9" s="350" t="s">
        <v>624</v>
      </c>
      <c r="B9" s="352" t="s">
        <v>625</v>
      </c>
    </row>
    <row r="10" spans="1:2" ht="26.25" customHeight="1" x14ac:dyDescent="0.25">
      <c r="A10" s="350" t="s">
        <v>2221</v>
      </c>
      <c r="B10" s="350" t="s">
        <v>2222</v>
      </c>
    </row>
    <row r="11" spans="1:2" ht="44.25" customHeight="1" x14ac:dyDescent="0.25">
      <c r="A11" s="350" t="s">
        <v>2223</v>
      </c>
      <c r="B11" s="352" t="s">
        <v>2224</v>
      </c>
    </row>
    <row r="12" spans="1:2" ht="21" customHeight="1" x14ac:dyDescent="0.25">
      <c r="A12" s="350"/>
      <c r="B12" s="352"/>
    </row>
    <row r="13" spans="1:2" ht="28.5" customHeight="1" x14ac:dyDescent="0.25">
      <c r="A13" s="353" t="s">
        <v>2225</v>
      </c>
      <c r="B13" s="348"/>
    </row>
    <row r="14" spans="1:2" ht="26.25" customHeight="1" x14ac:dyDescent="0.25">
      <c r="A14" s="350" t="s">
        <v>2226</v>
      </c>
      <c r="B14" s="350" t="s">
        <v>2227</v>
      </c>
    </row>
    <row r="15" spans="1:2" ht="61.5" customHeight="1" x14ac:dyDescent="0.25">
      <c r="A15" s="350" t="s">
        <v>2228</v>
      </c>
      <c r="B15" s="352" t="s">
        <v>628</v>
      </c>
    </row>
    <row r="16" spans="1:2" ht="26.25" customHeight="1" x14ac:dyDescent="0.25">
      <c r="A16" s="350" t="s">
        <v>2115</v>
      </c>
      <c r="B16" s="348" t="s">
        <v>626</v>
      </c>
    </row>
    <row r="17" spans="1:2" ht="42.75" customHeight="1" x14ac:dyDescent="0.25">
      <c r="A17" s="350" t="s">
        <v>2229</v>
      </c>
      <c r="B17" s="352" t="s">
        <v>627</v>
      </c>
    </row>
    <row r="18" spans="1:2" ht="42.75" customHeight="1" x14ac:dyDescent="0.25">
      <c r="A18" s="352" t="s">
        <v>2230</v>
      </c>
      <c r="B18" s="352" t="s">
        <v>2231</v>
      </c>
    </row>
    <row r="19" spans="1:2" ht="42.75" customHeight="1" x14ac:dyDescent="0.25">
      <c r="A19" s="350" t="s">
        <v>2232</v>
      </c>
      <c r="B19" s="352" t="s">
        <v>2233</v>
      </c>
    </row>
    <row r="20" spans="1:2" ht="42.75" customHeight="1" x14ac:dyDescent="0.25">
      <c r="A20" s="350" t="s">
        <v>2234</v>
      </c>
      <c r="B20" s="352" t="s">
        <v>2235</v>
      </c>
    </row>
    <row r="21" spans="1:2" ht="26.25" customHeight="1" x14ac:dyDescent="0.25">
      <c r="A21" s="350" t="s">
        <v>2236</v>
      </c>
      <c r="B21" s="352" t="s">
        <v>2237</v>
      </c>
    </row>
    <row r="24" spans="1:2" ht="13.8" x14ac:dyDescent="0.25">
      <c r="A24" s="332"/>
    </row>
  </sheetData>
  <phoneticPr fontId="0" type="noConversion"/>
  <pageMargins left="0.7" right="0.7" top="0.75" bottom="0.75" header="0.3" footer="0.3"/>
  <pageSetup scale="8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F42"/>
  <sheetViews>
    <sheetView showGridLines="0" zoomScale="73" zoomScaleNormal="73" zoomScalePageLayoutView="60" workbookViewId="0"/>
  </sheetViews>
  <sheetFormatPr defaultColWidth="9.109375" defaultRowHeight="13.2" x14ac:dyDescent="0.25"/>
  <cols>
    <col min="1" max="1" width="8.6640625" style="2" customWidth="1"/>
    <col min="2" max="2" width="15.44140625" style="2" bestFit="1" customWidth="1"/>
    <col min="3" max="3" width="12" style="2" customWidth="1"/>
    <col min="4" max="4" width="13.6640625" style="2" customWidth="1"/>
    <col min="5" max="5" width="8.5546875" style="2" customWidth="1"/>
    <col min="6" max="6" width="13.6640625" style="2" customWidth="1"/>
    <col min="7" max="12" width="8.109375" style="2" customWidth="1"/>
    <col min="13" max="14" width="9.33203125" style="2" customWidth="1"/>
    <col min="15" max="15" width="8.6640625" style="2" customWidth="1"/>
    <col min="16" max="16" width="8.33203125" style="2" customWidth="1"/>
    <col min="17" max="18" width="8.6640625" style="2" customWidth="1"/>
    <col min="19" max="19" width="9.44140625" style="2" customWidth="1"/>
    <col min="20" max="21" width="8.6640625" style="2" customWidth="1"/>
    <col min="22" max="22" width="12.6640625" style="2" customWidth="1"/>
    <col min="23" max="23" width="47" style="2" customWidth="1"/>
    <col min="24" max="24" width="21.5546875" style="2" bestFit="1" customWidth="1"/>
    <col min="25" max="25" width="20.6640625" style="2" customWidth="1"/>
    <col min="26" max="26" width="12.6640625" style="2" customWidth="1"/>
    <col min="27" max="27" width="16.44140625" style="2" customWidth="1"/>
    <col min="28" max="28" width="17" style="2" customWidth="1"/>
    <col min="29" max="31" width="20.6640625" style="2" customWidth="1"/>
    <col min="32" max="32" width="8.6640625" style="2" customWidth="1"/>
    <col min="33" max="16384" width="9.109375" style="2"/>
  </cols>
  <sheetData>
    <row r="1" spans="1:32" ht="44.25" customHeight="1" thickBot="1" x14ac:dyDescent="0.3"/>
    <row r="2" spans="1:32" ht="25.5" customHeight="1" x14ac:dyDescent="0.45">
      <c r="A2" s="1029" t="s">
        <v>82</v>
      </c>
      <c r="B2" s="1030"/>
      <c r="C2" s="1030"/>
      <c r="D2" s="1030"/>
      <c r="E2" s="1030"/>
      <c r="F2" s="1030"/>
      <c r="G2" s="1030"/>
      <c r="H2" s="1030"/>
      <c r="I2" s="1030"/>
      <c r="J2" s="1030"/>
      <c r="K2" s="1030"/>
      <c r="L2" s="1030"/>
      <c r="M2" s="1030"/>
      <c r="N2" s="1030"/>
      <c r="O2" s="1030"/>
      <c r="P2" s="1030"/>
      <c r="Q2" s="1030"/>
      <c r="R2" s="1030"/>
      <c r="S2" s="1030"/>
      <c r="T2" s="1030"/>
      <c r="U2" s="1030"/>
      <c r="V2" s="1030"/>
      <c r="W2" s="1031"/>
      <c r="X2" s="987" t="s">
        <v>909</v>
      </c>
      <c r="Y2" s="988"/>
      <c r="Z2" s="988"/>
      <c r="AA2" s="988"/>
      <c r="AB2" s="988"/>
      <c r="AC2" s="988"/>
      <c r="AD2" s="988"/>
      <c r="AE2" s="988"/>
      <c r="AF2" s="906"/>
    </row>
    <row r="3" spans="1:32" s="4" customFormat="1" ht="25.5" customHeight="1" x14ac:dyDescent="0.25">
      <c r="A3" s="828" t="s">
        <v>911</v>
      </c>
      <c r="B3" s="826" t="s">
        <v>836</v>
      </c>
      <c r="C3" s="826" t="s">
        <v>929</v>
      </c>
      <c r="D3" s="826" t="s">
        <v>925</v>
      </c>
      <c r="E3" s="826" t="s">
        <v>842</v>
      </c>
      <c r="F3" s="826" t="s">
        <v>840</v>
      </c>
      <c r="G3" s="826"/>
      <c r="H3" s="826"/>
      <c r="I3" s="826"/>
      <c r="J3" s="826"/>
      <c r="K3" s="826"/>
      <c r="L3" s="826"/>
      <c r="M3" s="826"/>
      <c r="N3" s="826"/>
      <c r="O3" s="826"/>
      <c r="P3" s="826" t="s">
        <v>2021</v>
      </c>
      <c r="Q3" s="826" t="s">
        <v>928</v>
      </c>
      <c r="R3" s="826"/>
      <c r="S3" s="826"/>
      <c r="T3" s="826"/>
      <c r="U3" s="826"/>
      <c r="V3" s="826"/>
      <c r="W3" s="157"/>
      <c r="X3" s="818" t="s">
        <v>906</v>
      </c>
      <c r="Y3" s="815" t="s">
        <v>931</v>
      </c>
      <c r="Z3" s="815" t="s">
        <v>932</v>
      </c>
      <c r="AA3" s="815" t="s">
        <v>2085</v>
      </c>
      <c r="AB3" s="815" t="s">
        <v>2086</v>
      </c>
      <c r="AC3" s="815" t="s">
        <v>933</v>
      </c>
      <c r="AD3" s="815" t="s">
        <v>940</v>
      </c>
      <c r="AE3" s="815" t="s">
        <v>941</v>
      </c>
      <c r="AF3" s="812" t="s">
        <v>934</v>
      </c>
    </row>
    <row r="4" spans="1:32" s="4" customFormat="1" ht="38.25" customHeight="1" x14ac:dyDescent="0.25">
      <c r="A4" s="828"/>
      <c r="B4" s="826"/>
      <c r="C4" s="826"/>
      <c r="D4" s="826"/>
      <c r="E4" s="826"/>
      <c r="F4" s="826" t="s">
        <v>841</v>
      </c>
      <c r="G4" s="826" t="s">
        <v>989</v>
      </c>
      <c r="H4" s="826"/>
      <c r="I4" s="826" t="s">
        <v>1042</v>
      </c>
      <c r="J4" s="826"/>
      <c r="K4" s="826" t="s">
        <v>1217</v>
      </c>
      <c r="L4" s="826"/>
      <c r="M4" s="826" t="s">
        <v>956</v>
      </c>
      <c r="N4" s="826"/>
      <c r="O4" s="826" t="s">
        <v>2020</v>
      </c>
      <c r="P4" s="826"/>
      <c r="Q4" s="826" t="s">
        <v>982</v>
      </c>
      <c r="R4" s="826"/>
      <c r="S4" s="826" t="s">
        <v>960</v>
      </c>
      <c r="T4" s="826" t="s">
        <v>959</v>
      </c>
      <c r="U4" s="826" t="s">
        <v>814</v>
      </c>
      <c r="V4" s="826" t="s">
        <v>913</v>
      </c>
      <c r="W4" s="832" t="s">
        <v>822</v>
      </c>
      <c r="X4" s="819"/>
      <c r="Y4" s="816"/>
      <c r="Z4" s="816"/>
      <c r="AA4" s="816"/>
      <c r="AB4" s="816"/>
      <c r="AC4" s="816"/>
      <c r="AD4" s="816"/>
      <c r="AE4" s="816"/>
      <c r="AF4" s="813"/>
    </row>
    <row r="5" spans="1:32" s="4" customFormat="1" ht="25.5" customHeight="1" thickBot="1" x14ac:dyDescent="0.3">
      <c r="A5" s="829"/>
      <c r="B5" s="827"/>
      <c r="C5" s="827"/>
      <c r="D5" s="827"/>
      <c r="E5" s="827"/>
      <c r="F5" s="827"/>
      <c r="G5" s="243" t="s">
        <v>947</v>
      </c>
      <c r="H5" s="243" t="s">
        <v>949</v>
      </c>
      <c r="I5" s="243" t="s">
        <v>973</v>
      </c>
      <c r="J5" s="243" t="s">
        <v>980</v>
      </c>
      <c r="K5" s="243" t="s">
        <v>973</v>
      </c>
      <c r="L5" s="243" t="s">
        <v>980</v>
      </c>
      <c r="M5" s="243" t="s">
        <v>971</v>
      </c>
      <c r="N5" s="243" t="s">
        <v>953</v>
      </c>
      <c r="O5" s="827"/>
      <c r="P5" s="827"/>
      <c r="Q5" s="243" t="s">
        <v>817</v>
      </c>
      <c r="R5" s="243" t="s">
        <v>961</v>
      </c>
      <c r="S5" s="827"/>
      <c r="T5" s="827"/>
      <c r="U5" s="827"/>
      <c r="V5" s="827"/>
      <c r="W5" s="833"/>
      <c r="X5" s="820"/>
      <c r="Y5" s="817"/>
      <c r="Z5" s="817"/>
      <c r="AA5" s="817"/>
      <c r="AB5" s="817"/>
      <c r="AC5" s="817"/>
      <c r="AD5" s="817"/>
      <c r="AE5" s="817"/>
      <c r="AF5" s="814"/>
    </row>
    <row r="6" spans="1:32" s="4" customFormat="1" ht="32.1" customHeight="1" thickTop="1" x14ac:dyDescent="0.25">
      <c r="A6" s="245" t="s">
        <v>83</v>
      </c>
      <c r="B6" s="246" t="s">
        <v>48</v>
      </c>
      <c r="C6" s="246"/>
      <c r="D6" s="246" t="s">
        <v>132</v>
      </c>
      <c r="E6" s="246"/>
      <c r="F6" s="246" t="s">
        <v>132</v>
      </c>
      <c r="G6" s="259"/>
      <c r="H6" s="260">
        <f>ROUND(G6*0.06309,2-LEN(INT(G6*0.06309)))</f>
        <v>0</v>
      </c>
      <c r="I6" s="259"/>
      <c r="J6" s="260">
        <f>ROUND(I6*15.94,2-LEN(INT(I6*15.94)))</f>
        <v>0</v>
      </c>
      <c r="K6" s="259"/>
      <c r="L6" s="260">
        <f>ROUND(K6*15.94,2-LEN(INT(K6*15.94)))</f>
        <v>0</v>
      </c>
      <c r="M6" s="259"/>
      <c r="N6" s="274" t="str">
        <f>IF(ISNUMBER(M6)=TRUE,ROUND((5/9)*(M6-32),1),"")</f>
        <v/>
      </c>
      <c r="O6" s="259"/>
      <c r="P6" s="259"/>
      <c r="Q6" s="259"/>
      <c r="R6" s="260">
        <f>ROUND(Q6*0.746,2-LEN(INT(Q6*0.746)))</f>
        <v>0</v>
      </c>
      <c r="S6" s="264"/>
      <c r="T6" s="264"/>
      <c r="U6" s="264"/>
      <c r="V6" s="264"/>
      <c r="W6" s="247" t="s">
        <v>1138</v>
      </c>
      <c r="X6" s="367"/>
      <c r="Y6" s="89"/>
      <c r="Z6" s="89"/>
      <c r="AA6" s="89"/>
      <c r="AB6" s="89"/>
      <c r="AC6" s="89"/>
      <c r="AD6" s="89"/>
      <c r="AE6" s="89"/>
      <c r="AF6" s="90"/>
    </row>
    <row r="7" spans="1:32" s="4" customFormat="1" ht="32.1" customHeight="1" x14ac:dyDescent="0.25">
      <c r="A7" s="47"/>
      <c r="B7" s="182"/>
      <c r="C7" s="182"/>
      <c r="D7" s="182"/>
      <c r="E7" s="182"/>
      <c r="F7" s="182"/>
      <c r="G7" s="165"/>
      <c r="H7" s="183">
        <f>ROUND(G7*0.06309,2-LEN(INT(G7*0.06309)))</f>
        <v>0</v>
      </c>
      <c r="I7" s="165"/>
      <c r="J7" s="183">
        <f>ROUND(I7*15.94,2-LEN(INT(I7*15.94)))</f>
        <v>0</v>
      </c>
      <c r="K7" s="182"/>
      <c r="L7" s="183" t="s">
        <v>1110</v>
      </c>
      <c r="M7" s="165"/>
      <c r="N7" s="274" t="str">
        <f t="shared" ref="N7:N16" si="0">IF(ISNUMBER(M7)=TRUE,ROUND((5/9)*(M7-32),1),"")</f>
        <v/>
      </c>
      <c r="O7" s="165"/>
      <c r="P7" s="165"/>
      <c r="Q7" s="165"/>
      <c r="R7" s="183">
        <f>ROUND(Q7*0.746,2-LEN(INT(Q7*0.746)))</f>
        <v>0</v>
      </c>
      <c r="S7" s="185"/>
      <c r="T7" s="185"/>
      <c r="U7" s="185"/>
      <c r="V7" s="185"/>
      <c r="W7" s="46" t="s">
        <v>1138</v>
      </c>
      <c r="X7" s="364"/>
      <c r="Y7" s="48"/>
      <c r="Z7" s="48"/>
      <c r="AA7" s="48"/>
      <c r="AB7" s="48"/>
      <c r="AC7" s="48"/>
      <c r="AD7" s="48"/>
      <c r="AE7" s="48"/>
      <c r="AF7" s="49"/>
    </row>
    <row r="8" spans="1:32" s="12" customFormat="1" ht="32.1" customHeight="1" x14ac:dyDescent="0.25">
      <c r="A8" s="47"/>
      <c r="B8" s="182"/>
      <c r="C8" s="182"/>
      <c r="D8" s="182"/>
      <c r="E8" s="182"/>
      <c r="F8" s="182"/>
      <c r="G8" s="165"/>
      <c r="H8" s="183">
        <f t="shared" ref="H8:H16" si="1">ROUND(G8*0.06309,2-LEN(INT(G8*0.06309)))</f>
        <v>0</v>
      </c>
      <c r="I8" s="165"/>
      <c r="J8" s="183">
        <f t="shared" ref="J8:J16" si="2">ROUND(I8*15.94,2-LEN(INT(I8*15.94)))</f>
        <v>0</v>
      </c>
      <c r="K8" s="182"/>
      <c r="L8" s="183" t="s">
        <v>1110</v>
      </c>
      <c r="M8" s="165"/>
      <c r="N8" s="274" t="str">
        <f t="shared" si="0"/>
        <v/>
      </c>
      <c r="O8" s="182"/>
      <c r="P8" s="165"/>
      <c r="Q8" s="165"/>
      <c r="R8" s="183">
        <f t="shared" ref="R8:R16" si="3">ROUND(Q8*0.746,2-LEN(INT(Q8*0.746)))</f>
        <v>0</v>
      </c>
      <c r="S8" s="165"/>
      <c r="T8" s="165"/>
      <c r="U8" s="165"/>
      <c r="V8" s="182"/>
      <c r="W8" s="46"/>
      <c r="X8" s="364"/>
      <c r="Y8" s="48"/>
      <c r="Z8" s="48"/>
      <c r="AA8" s="48"/>
      <c r="AB8" s="48"/>
      <c r="AC8" s="48"/>
      <c r="AD8" s="48"/>
      <c r="AE8" s="48"/>
      <c r="AF8" s="49"/>
    </row>
    <row r="9" spans="1:32" s="12" customFormat="1" ht="32.1" customHeight="1" x14ac:dyDescent="0.25">
      <c r="A9" s="47"/>
      <c r="B9" s="182"/>
      <c r="C9" s="182"/>
      <c r="D9" s="182"/>
      <c r="E9" s="182"/>
      <c r="F9" s="182"/>
      <c r="G9" s="165"/>
      <c r="H9" s="183">
        <f t="shared" si="1"/>
        <v>0</v>
      </c>
      <c r="I9" s="165"/>
      <c r="J9" s="183">
        <f t="shared" si="2"/>
        <v>0</v>
      </c>
      <c r="K9" s="182"/>
      <c r="L9" s="183" t="s">
        <v>1110</v>
      </c>
      <c r="M9" s="165"/>
      <c r="N9" s="274" t="str">
        <f t="shared" si="0"/>
        <v/>
      </c>
      <c r="O9" s="182"/>
      <c r="P9" s="165"/>
      <c r="Q9" s="165"/>
      <c r="R9" s="183">
        <f t="shared" si="3"/>
        <v>0</v>
      </c>
      <c r="S9" s="165"/>
      <c r="T9" s="165"/>
      <c r="U9" s="165"/>
      <c r="V9" s="182"/>
      <c r="W9" s="46"/>
      <c r="X9" s="364"/>
      <c r="Y9" s="48"/>
      <c r="Z9" s="48"/>
      <c r="AA9" s="48"/>
      <c r="AB9" s="48"/>
      <c r="AC9" s="48"/>
      <c r="AD9" s="48"/>
      <c r="AE9" s="48"/>
      <c r="AF9" s="49"/>
    </row>
    <row r="10" spans="1:32" s="12" customFormat="1" ht="32.1" customHeight="1" x14ac:dyDescent="0.25">
      <c r="A10" s="47"/>
      <c r="B10" s="182"/>
      <c r="C10" s="182"/>
      <c r="D10" s="182"/>
      <c r="E10" s="182"/>
      <c r="F10" s="182"/>
      <c r="G10" s="165"/>
      <c r="H10" s="183">
        <f t="shared" si="1"/>
        <v>0</v>
      </c>
      <c r="I10" s="165"/>
      <c r="J10" s="183">
        <f t="shared" si="2"/>
        <v>0</v>
      </c>
      <c r="K10" s="182"/>
      <c r="L10" s="183" t="s">
        <v>1110</v>
      </c>
      <c r="M10" s="165"/>
      <c r="N10" s="274" t="str">
        <f t="shared" si="0"/>
        <v/>
      </c>
      <c r="O10" s="182"/>
      <c r="P10" s="165"/>
      <c r="Q10" s="165"/>
      <c r="R10" s="183">
        <f t="shared" si="3"/>
        <v>0</v>
      </c>
      <c r="S10" s="165"/>
      <c r="T10" s="165"/>
      <c r="U10" s="165"/>
      <c r="V10" s="182"/>
      <c r="W10" s="46"/>
      <c r="X10" s="364"/>
      <c r="Y10" s="48"/>
      <c r="Z10" s="48"/>
      <c r="AA10" s="48"/>
      <c r="AB10" s="48"/>
      <c r="AC10" s="48"/>
      <c r="AD10" s="48"/>
      <c r="AE10" s="48"/>
      <c r="AF10" s="49"/>
    </row>
    <row r="11" spans="1:32" s="12" customFormat="1" ht="32.1" customHeight="1" x14ac:dyDescent="0.25">
      <c r="A11" s="47"/>
      <c r="B11" s="182"/>
      <c r="C11" s="182"/>
      <c r="D11" s="182"/>
      <c r="E11" s="182"/>
      <c r="F11" s="182"/>
      <c r="G11" s="165"/>
      <c r="H11" s="183">
        <f t="shared" si="1"/>
        <v>0</v>
      </c>
      <c r="I11" s="165"/>
      <c r="J11" s="183">
        <f t="shared" si="2"/>
        <v>0</v>
      </c>
      <c r="K11" s="182"/>
      <c r="L11" s="183" t="s">
        <v>1110</v>
      </c>
      <c r="M11" s="165"/>
      <c r="N11" s="274" t="str">
        <f t="shared" si="0"/>
        <v/>
      </c>
      <c r="O11" s="182"/>
      <c r="P11" s="165"/>
      <c r="Q11" s="165"/>
      <c r="R11" s="183">
        <f t="shared" si="3"/>
        <v>0</v>
      </c>
      <c r="S11" s="165"/>
      <c r="T11" s="165"/>
      <c r="U11" s="165"/>
      <c r="V11" s="182"/>
      <c r="W11" s="46"/>
      <c r="X11" s="364"/>
      <c r="Y11" s="48"/>
      <c r="Z11" s="48"/>
      <c r="AA11" s="48"/>
      <c r="AB11" s="48"/>
      <c r="AC11" s="48"/>
      <c r="AD11" s="48"/>
      <c r="AE11" s="48"/>
      <c r="AF11" s="49"/>
    </row>
    <row r="12" spans="1:32" s="12" customFormat="1" ht="32.1" customHeight="1" x14ac:dyDescent="0.25">
      <c r="A12" s="47"/>
      <c r="B12" s="182"/>
      <c r="C12" s="182"/>
      <c r="D12" s="182"/>
      <c r="E12" s="182"/>
      <c r="F12" s="182"/>
      <c r="G12" s="165"/>
      <c r="H12" s="183">
        <f t="shared" si="1"/>
        <v>0</v>
      </c>
      <c r="I12" s="165"/>
      <c r="J12" s="183">
        <f t="shared" si="2"/>
        <v>0</v>
      </c>
      <c r="K12" s="182"/>
      <c r="L12" s="183" t="s">
        <v>1110</v>
      </c>
      <c r="M12" s="165"/>
      <c r="N12" s="274" t="str">
        <f t="shared" si="0"/>
        <v/>
      </c>
      <c r="O12" s="182"/>
      <c r="P12" s="165"/>
      <c r="Q12" s="165"/>
      <c r="R12" s="183">
        <f t="shared" si="3"/>
        <v>0</v>
      </c>
      <c r="S12" s="165"/>
      <c r="T12" s="165"/>
      <c r="U12" s="165"/>
      <c r="V12" s="182"/>
      <c r="W12" s="46"/>
      <c r="X12" s="367"/>
      <c r="Y12" s="89"/>
      <c r="Z12" s="89"/>
      <c r="AA12" s="89"/>
      <c r="AB12" s="89"/>
      <c r="AC12" s="89"/>
      <c r="AD12" s="89"/>
      <c r="AE12" s="89"/>
      <c r="AF12" s="90"/>
    </row>
    <row r="13" spans="1:32" s="12" customFormat="1" ht="32.1" customHeight="1" x14ac:dyDescent="0.25">
      <c r="A13" s="47"/>
      <c r="B13" s="182"/>
      <c r="C13" s="182"/>
      <c r="D13" s="182"/>
      <c r="E13" s="182"/>
      <c r="F13" s="182"/>
      <c r="G13" s="165"/>
      <c r="H13" s="183">
        <f t="shared" si="1"/>
        <v>0</v>
      </c>
      <c r="I13" s="165"/>
      <c r="J13" s="183">
        <f t="shared" si="2"/>
        <v>0</v>
      </c>
      <c r="K13" s="182"/>
      <c r="L13" s="183" t="s">
        <v>1110</v>
      </c>
      <c r="M13" s="165"/>
      <c r="N13" s="274" t="str">
        <f t="shared" si="0"/>
        <v/>
      </c>
      <c r="O13" s="182"/>
      <c r="P13" s="165"/>
      <c r="Q13" s="165"/>
      <c r="R13" s="183">
        <f t="shared" si="3"/>
        <v>0</v>
      </c>
      <c r="S13" s="165"/>
      <c r="T13" s="165"/>
      <c r="U13" s="165"/>
      <c r="V13" s="182"/>
      <c r="W13" s="46"/>
      <c r="X13" s="364"/>
      <c r="Y13" s="48"/>
      <c r="Z13" s="48"/>
      <c r="AA13" s="48"/>
      <c r="AB13" s="48"/>
      <c r="AC13" s="48"/>
      <c r="AD13" s="48"/>
      <c r="AE13" s="48"/>
      <c r="AF13" s="49"/>
    </row>
    <row r="14" spans="1:32" s="12" customFormat="1" ht="32.1" customHeight="1" x14ac:dyDescent="0.25">
      <c r="A14" s="47"/>
      <c r="B14" s="182"/>
      <c r="C14" s="182"/>
      <c r="D14" s="182"/>
      <c r="E14" s="182"/>
      <c r="F14" s="182"/>
      <c r="G14" s="165"/>
      <c r="H14" s="183">
        <f t="shared" si="1"/>
        <v>0</v>
      </c>
      <c r="I14" s="165"/>
      <c r="J14" s="183">
        <f t="shared" si="2"/>
        <v>0</v>
      </c>
      <c r="K14" s="182"/>
      <c r="L14" s="183" t="s">
        <v>1110</v>
      </c>
      <c r="M14" s="165"/>
      <c r="N14" s="274" t="str">
        <f t="shared" si="0"/>
        <v/>
      </c>
      <c r="O14" s="182"/>
      <c r="P14" s="165"/>
      <c r="Q14" s="165"/>
      <c r="R14" s="183">
        <f t="shared" si="3"/>
        <v>0</v>
      </c>
      <c r="S14" s="165"/>
      <c r="T14" s="165"/>
      <c r="U14" s="165"/>
      <c r="V14" s="182"/>
      <c r="W14" s="46"/>
      <c r="X14" s="364"/>
      <c r="Y14" s="48"/>
      <c r="Z14" s="48"/>
      <c r="AA14" s="48"/>
      <c r="AB14" s="48"/>
      <c r="AC14" s="48"/>
      <c r="AD14" s="48"/>
      <c r="AE14" s="48"/>
      <c r="AF14" s="49"/>
    </row>
    <row r="15" spans="1:32" s="12" customFormat="1" ht="32.1" customHeight="1" x14ac:dyDescent="0.25">
      <c r="A15" s="47"/>
      <c r="B15" s="182"/>
      <c r="C15" s="182"/>
      <c r="D15" s="182"/>
      <c r="E15" s="182"/>
      <c r="F15" s="182"/>
      <c r="G15" s="165"/>
      <c r="H15" s="183">
        <f t="shared" si="1"/>
        <v>0</v>
      </c>
      <c r="I15" s="165"/>
      <c r="J15" s="183">
        <f t="shared" si="2"/>
        <v>0</v>
      </c>
      <c r="K15" s="182"/>
      <c r="L15" s="183" t="s">
        <v>1110</v>
      </c>
      <c r="M15" s="165"/>
      <c r="N15" s="274" t="str">
        <f t="shared" si="0"/>
        <v/>
      </c>
      <c r="O15" s="182"/>
      <c r="P15" s="165"/>
      <c r="Q15" s="165"/>
      <c r="R15" s="183">
        <f t="shared" si="3"/>
        <v>0</v>
      </c>
      <c r="S15" s="165"/>
      <c r="T15" s="165"/>
      <c r="U15" s="165"/>
      <c r="V15" s="182"/>
      <c r="W15" s="46"/>
      <c r="X15" s="364"/>
      <c r="Y15" s="48"/>
      <c r="Z15" s="48"/>
      <c r="AA15" s="48"/>
      <c r="AB15" s="48"/>
      <c r="AC15" s="48"/>
      <c r="AD15" s="48"/>
      <c r="AE15" s="48"/>
      <c r="AF15" s="49"/>
    </row>
    <row r="16" spans="1:32" s="12" customFormat="1" ht="32.1" customHeight="1" thickBot="1" x14ac:dyDescent="0.3">
      <c r="A16" s="29"/>
      <c r="B16" s="30"/>
      <c r="C16" s="30"/>
      <c r="D16" s="30"/>
      <c r="E16" s="30"/>
      <c r="F16" s="30"/>
      <c r="G16" s="41"/>
      <c r="H16" s="34">
        <f t="shared" si="1"/>
        <v>0</v>
      </c>
      <c r="I16" s="41"/>
      <c r="J16" s="34">
        <f t="shared" si="2"/>
        <v>0</v>
      </c>
      <c r="K16" s="30"/>
      <c r="L16" s="34" t="s">
        <v>1110</v>
      </c>
      <c r="M16" s="41"/>
      <c r="N16" s="184" t="str">
        <f t="shared" si="0"/>
        <v/>
      </c>
      <c r="O16" s="30"/>
      <c r="P16" s="41"/>
      <c r="Q16" s="41"/>
      <c r="R16" s="34">
        <f t="shared" si="3"/>
        <v>0</v>
      </c>
      <c r="S16" s="41"/>
      <c r="T16" s="41"/>
      <c r="U16" s="41"/>
      <c r="V16" s="30"/>
      <c r="W16" s="31"/>
      <c r="X16" s="368"/>
      <c r="Y16" s="44"/>
      <c r="Z16" s="44"/>
      <c r="AA16" s="44"/>
      <c r="AB16" s="44"/>
      <c r="AC16" s="44"/>
      <c r="AD16" s="44"/>
      <c r="AE16" s="44"/>
      <c r="AF16" s="45"/>
    </row>
    <row r="17" spans="1:32" s="35" customFormat="1" ht="28.65" customHeight="1" x14ac:dyDescent="0.3">
      <c r="A17" s="94"/>
      <c r="B17" s="94"/>
      <c r="C17" s="94"/>
      <c r="D17" s="94"/>
      <c r="E17" s="94"/>
      <c r="F17" s="94"/>
      <c r="G17" s="94"/>
      <c r="H17" s="94"/>
      <c r="I17" s="94"/>
      <c r="J17" s="94"/>
      <c r="K17" s="94"/>
      <c r="L17" s="94"/>
      <c r="M17" s="94"/>
      <c r="N17" s="94"/>
      <c r="O17" s="94"/>
      <c r="P17" s="94"/>
      <c r="Q17" s="94"/>
      <c r="R17" s="94"/>
      <c r="S17" s="94"/>
      <c r="T17" s="94"/>
      <c r="U17" s="94"/>
      <c r="V17" s="94"/>
      <c r="W17" s="94"/>
    </row>
    <row r="18" spans="1:32" s="35" customFormat="1" ht="25.35" customHeight="1" x14ac:dyDescent="0.3">
      <c r="A18" s="374" t="s">
        <v>825</v>
      </c>
      <c r="B18" s="371"/>
      <c r="C18" s="371"/>
      <c r="D18" s="371"/>
      <c r="E18" s="371"/>
      <c r="F18" s="371"/>
      <c r="G18" s="371"/>
      <c r="H18" s="371"/>
      <c r="I18" s="371"/>
      <c r="J18" s="371"/>
      <c r="K18" s="371"/>
      <c r="L18" s="371"/>
      <c r="M18" s="371"/>
      <c r="N18" s="371"/>
      <c r="O18" s="371"/>
      <c r="P18" s="371"/>
      <c r="Q18" s="371"/>
      <c r="R18" s="371"/>
      <c r="S18" s="371"/>
      <c r="T18" s="378"/>
      <c r="U18" s="378"/>
      <c r="V18" s="378"/>
      <c r="W18" s="378"/>
    </row>
    <row r="19" spans="1:32" s="35" customFormat="1" ht="25.35" customHeight="1" x14ac:dyDescent="0.3">
      <c r="A19" s="834" t="s">
        <v>2324</v>
      </c>
      <c r="B19" s="834"/>
      <c r="C19" s="834"/>
      <c r="D19" s="834"/>
      <c r="E19" s="834"/>
      <c r="F19" s="834"/>
      <c r="G19" s="834"/>
      <c r="H19" s="834"/>
      <c r="I19" s="834"/>
      <c r="J19" s="834"/>
      <c r="K19" s="834"/>
      <c r="L19" s="834"/>
      <c r="M19" s="834"/>
      <c r="N19" s="834"/>
      <c r="O19" s="834"/>
      <c r="P19" s="834"/>
      <c r="Q19" s="834"/>
      <c r="R19" s="834"/>
      <c r="S19" s="872"/>
      <c r="T19" s="872"/>
      <c r="U19" s="872"/>
      <c r="V19" s="872"/>
      <c r="W19" s="872"/>
    </row>
    <row r="20" spans="1:32" s="35" customFormat="1" ht="25.35" customHeight="1" x14ac:dyDescent="0.3">
      <c r="A20" s="834" t="s">
        <v>785</v>
      </c>
      <c r="B20" s="834"/>
      <c r="C20" s="834"/>
      <c r="D20" s="834"/>
      <c r="E20" s="834"/>
      <c r="F20" s="834"/>
      <c r="G20" s="834"/>
      <c r="H20" s="834"/>
      <c r="I20" s="834"/>
      <c r="J20" s="834"/>
      <c r="K20" s="834"/>
      <c r="L20" s="834"/>
      <c r="M20" s="834"/>
      <c r="N20" s="834"/>
      <c r="O20" s="834"/>
      <c r="P20" s="834"/>
      <c r="Q20" s="834"/>
      <c r="R20" s="834"/>
      <c r="S20" s="872"/>
      <c r="T20" s="872"/>
      <c r="U20" s="872"/>
      <c r="V20" s="872"/>
      <c r="W20" s="872"/>
    </row>
    <row r="21" spans="1:32" s="35" customFormat="1" ht="15.75" customHeight="1" x14ac:dyDescent="0.3">
      <c r="A21" s="919" t="s">
        <v>2300</v>
      </c>
      <c r="B21" s="919"/>
      <c r="C21" s="919"/>
      <c r="D21" s="919"/>
      <c r="E21" s="919"/>
      <c r="F21" s="103"/>
      <c r="G21" s="103"/>
      <c r="H21" s="103"/>
      <c r="I21" s="103"/>
      <c r="J21" s="103"/>
      <c r="K21" s="103"/>
      <c r="L21" s="103"/>
      <c r="M21" s="103"/>
      <c r="N21" s="103"/>
      <c r="O21" s="103"/>
      <c r="P21" s="103"/>
      <c r="Q21" s="103"/>
      <c r="R21" s="103"/>
      <c r="S21" s="103"/>
      <c r="T21" s="94"/>
      <c r="U21" s="94"/>
      <c r="V21" s="94"/>
      <c r="W21" s="94"/>
    </row>
    <row r="22" spans="1:32" s="35" customFormat="1" ht="15.9" customHeight="1" x14ac:dyDescent="0.3">
      <c r="A22" s="103"/>
      <c r="B22" s="103"/>
      <c r="C22" s="103"/>
      <c r="D22" s="103"/>
      <c r="E22" s="103"/>
      <c r="F22" s="103"/>
      <c r="G22" s="103"/>
      <c r="H22" s="103"/>
      <c r="I22" s="103"/>
      <c r="J22" s="103"/>
      <c r="K22" s="103"/>
      <c r="L22" s="103"/>
      <c r="M22" s="103"/>
      <c r="N22" s="103"/>
      <c r="O22" s="103"/>
      <c r="P22" s="103"/>
      <c r="Q22" s="103"/>
      <c r="R22" s="103"/>
      <c r="S22" s="103"/>
      <c r="T22" s="94"/>
      <c r="U22" s="94"/>
      <c r="V22" s="94"/>
      <c r="W22" s="94"/>
    </row>
    <row r="23" spans="1:32" s="35" customFormat="1" ht="15.9" customHeight="1" x14ac:dyDescent="0.3">
      <c r="A23" s="103"/>
      <c r="B23" s="103"/>
      <c r="C23" s="103"/>
      <c r="D23" s="103"/>
      <c r="E23" s="103"/>
      <c r="F23" s="103"/>
      <c r="G23" s="103"/>
      <c r="H23" s="103"/>
      <c r="I23" s="103"/>
      <c r="J23" s="103"/>
      <c r="K23" s="103"/>
      <c r="L23" s="103"/>
      <c r="M23" s="103"/>
      <c r="N23" s="103"/>
      <c r="O23" s="103"/>
      <c r="P23" s="103"/>
      <c r="Q23" s="103"/>
      <c r="R23" s="103"/>
      <c r="S23" s="103"/>
      <c r="T23" s="94"/>
      <c r="U23" s="94"/>
      <c r="V23" s="94"/>
      <c r="W23" s="94"/>
    </row>
    <row r="24" spans="1:32" s="35" customFormat="1" ht="15.9" customHeight="1" x14ac:dyDescent="0.3">
      <c r="A24" s="103"/>
      <c r="B24" s="103"/>
      <c r="C24" s="103"/>
      <c r="D24" s="103"/>
      <c r="E24" s="103"/>
      <c r="F24" s="103"/>
      <c r="G24" s="103"/>
      <c r="H24" s="103"/>
      <c r="I24" s="103"/>
      <c r="J24" s="103"/>
      <c r="K24" s="103"/>
      <c r="L24" s="103"/>
      <c r="M24" s="103"/>
      <c r="N24" s="103"/>
      <c r="O24" s="103"/>
      <c r="P24" s="103"/>
      <c r="Q24" s="103"/>
      <c r="R24" s="103"/>
      <c r="S24" s="103"/>
      <c r="T24" s="94"/>
      <c r="U24" s="94"/>
      <c r="V24" s="94"/>
      <c r="W24" s="94"/>
    </row>
    <row r="25" spans="1:32" s="35" customFormat="1" ht="15.9" customHeight="1" x14ac:dyDescent="0.3">
      <c r="A25" s="103"/>
      <c r="B25" s="103"/>
      <c r="C25" s="103"/>
      <c r="D25" s="103"/>
      <c r="E25" s="103"/>
      <c r="F25" s="103"/>
      <c r="G25" s="103"/>
      <c r="H25" s="103"/>
      <c r="I25" s="103"/>
      <c r="J25" s="103"/>
      <c r="K25" s="103"/>
      <c r="L25" s="103"/>
      <c r="M25" s="103"/>
      <c r="N25" s="103"/>
      <c r="O25" s="103"/>
      <c r="P25" s="103"/>
      <c r="Q25" s="103"/>
      <c r="R25" s="103"/>
      <c r="S25" s="103"/>
      <c r="T25" s="94"/>
      <c r="U25" s="94"/>
      <c r="V25" s="94"/>
      <c r="W25" s="94"/>
      <c r="X25" s="2"/>
      <c r="Y25" s="2"/>
      <c r="Z25" s="2"/>
      <c r="AA25" s="2"/>
      <c r="AB25" s="2"/>
      <c r="AC25" s="2"/>
      <c r="AD25" s="2"/>
      <c r="AE25" s="2"/>
      <c r="AF25" s="2"/>
    </row>
    <row r="26" spans="1:32" s="35" customFormat="1" ht="15.9" customHeight="1" x14ac:dyDescent="0.3">
      <c r="A26" s="103"/>
      <c r="B26" s="103"/>
      <c r="C26" s="103"/>
      <c r="D26" s="103"/>
      <c r="E26" s="103"/>
      <c r="F26" s="103"/>
      <c r="G26" s="103"/>
      <c r="H26" s="103"/>
      <c r="I26" s="103"/>
      <c r="J26" s="103"/>
      <c r="K26" s="103"/>
      <c r="L26" s="103"/>
      <c r="M26" s="103"/>
      <c r="N26" s="103"/>
      <c r="O26" s="103"/>
      <c r="P26" s="103"/>
      <c r="Q26" s="103"/>
      <c r="R26" s="103"/>
      <c r="S26" s="103"/>
      <c r="T26" s="94"/>
      <c r="U26" s="94"/>
      <c r="V26" s="94"/>
      <c r="W26" s="94"/>
      <c r="X26" s="2"/>
      <c r="Y26" s="2"/>
      <c r="Z26" s="2"/>
      <c r="AA26" s="2"/>
      <c r="AB26" s="2"/>
      <c r="AC26" s="2"/>
      <c r="AD26" s="2"/>
      <c r="AE26" s="2"/>
      <c r="AF26" s="2"/>
    </row>
    <row r="27" spans="1:32" s="35" customFormat="1" ht="15.9" customHeight="1" x14ac:dyDescent="0.3">
      <c r="A27" s="103"/>
      <c r="B27" s="103"/>
      <c r="C27" s="103"/>
      <c r="D27" s="103"/>
      <c r="E27" s="103"/>
      <c r="F27" s="103"/>
      <c r="G27" s="103"/>
      <c r="H27" s="103"/>
      <c r="I27" s="103"/>
      <c r="J27" s="103"/>
      <c r="K27" s="103"/>
      <c r="L27" s="103"/>
      <c r="M27" s="103"/>
      <c r="N27" s="103"/>
      <c r="O27" s="103"/>
      <c r="P27" s="103"/>
      <c r="Q27" s="103"/>
      <c r="R27" s="103"/>
      <c r="S27" s="103"/>
      <c r="T27" s="94"/>
      <c r="U27" s="94"/>
      <c r="V27" s="94"/>
      <c r="W27" s="94"/>
      <c r="X27" s="2"/>
      <c r="Y27" s="2"/>
      <c r="Z27" s="2"/>
      <c r="AA27" s="2"/>
      <c r="AB27" s="2"/>
      <c r="AC27" s="2"/>
      <c r="AD27" s="2"/>
      <c r="AE27" s="2"/>
      <c r="AF27" s="2"/>
    </row>
    <row r="28" spans="1:32" x14ac:dyDescent="0.25">
      <c r="A28" s="24"/>
      <c r="B28" s="24"/>
      <c r="C28" s="24"/>
      <c r="D28" s="24"/>
      <c r="E28" s="24"/>
      <c r="F28" s="24"/>
      <c r="G28" s="24"/>
      <c r="H28" s="24"/>
      <c r="I28" s="24"/>
      <c r="J28" s="24"/>
      <c r="K28" s="24"/>
      <c r="L28" s="24"/>
      <c r="M28" s="24"/>
      <c r="N28" s="24"/>
      <c r="O28" s="24"/>
      <c r="P28" s="24"/>
      <c r="Q28" s="24"/>
      <c r="R28" s="24"/>
      <c r="S28" s="24"/>
      <c r="T28" s="24"/>
      <c r="U28" s="24"/>
      <c r="V28" s="24"/>
      <c r="W28" s="24"/>
    </row>
    <row r="29" spans="1:32" x14ac:dyDescent="0.25">
      <c r="A29" s="24"/>
      <c r="B29" s="24"/>
      <c r="C29" s="24"/>
      <c r="D29" s="24"/>
      <c r="E29" s="24"/>
      <c r="F29" s="24"/>
      <c r="G29" s="24"/>
      <c r="H29" s="24"/>
      <c r="I29" s="24"/>
      <c r="J29" s="24"/>
      <c r="K29" s="24"/>
      <c r="L29" s="24"/>
      <c r="M29" s="24"/>
      <c r="N29" s="24"/>
      <c r="O29" s="24"/>
      <c r="P29" s="24"/>
      <c r="Q29" s="24"/>
      <c r="R29" s="24"/>
      <c r="S29" s="24"/>
      <c r="T29" s="24"/>
      <c r="U29" s="24"/>
      <c r="V29" s="24"/>
      <c r="W29" s="24"/>
    </row>
    <row r="30" spans="1:32" x14ac:dyDescent="0.25">
      <c r="A30" s="24"/>
      <c r="B30" s="24"/>
      <c r="C30" s="24"/>
      <c r="D30" s="24"/>
      <c r="E30" s="24"/>
      <c r="F30" s="24"/>
      <c r="G30" s="24"/>
      <c r="H30" s="24"/>
      <c r="I30" s="24"/>
      <c r="J30" s="24"/>
      <c r="K30" s="24"/>
      <c r="L30" s="24"/>
      <c r="M30" s="24"/>
      <c r="N30" s="24"/>
      <c r="O30" s="24"/>
      <c r="P30" s="24"/>
      <c r="Q30" s="24"/>
      <c r="R30" s="24"/>
      <c r="S30" s="24"/>
      <c r="T30" s="24"/>
      <c r="U30" s="24"/>
      <c r="V30" s="24"/>
      <c r="W30" s="24"/>
    </row>
    <row r="31" spans="1:32" x14ac:dyDescent="0.25">
      <c r="A31" s="24"/>
      <c r="B31" s="24"/>
      <c r="C31" s="24"/>
      <c r="D31" s="24"/>
      <c r="E31" s="24"/>
      <c r="F31" s="24"/>
      <c r="G31" s="24"/>
      <c r="H31" s="24"/>
      <c r="I31" s="24"/>
      <c r="J31" s="24"/>
      <c r="K31" s="24"/>
      <c r="L31" s="24"/>
      <c r="M31" s="24"/>
      <c r="N31" s="24"/>
      <c r="O31" s="24"/>
      <c r="P31" s="24"/>
      <c r="Q31" s="24"/>
      <c r="R31" s="24"/>
      <c r="S31" s="24"/>
      <c r="T31" s="24"/>
      <c r="U31" s="24"/>
      <c r="V31" s="24"/>
      <c r="W31" s="24"/>
    </row>
    <row r="32" spans="1:32" x14ac:dyDescent="0.25">
      <c r="A32" s="24"/>
      <c r="B32" s="24"/>
      <c r="C32" s="24"/>
      <c r="D32" s="24"/>
      <c r="E32" s="24"/>
      <c r="F32" s="24"/>
      <c r="G32" s="24"/>
      <c r="H32" s="24"/>
      <c r="I32" s="24"/>
      <c r="J32" s="24"/>
      <c r="K32" s="24"/>
      <c r="L32" s="24"/>
      <c r="M32" s="24"/>
      <c r="N32" s="24"/>
      <c r="O32" s="24"/>
      <c r="P32" s="24"/>
      <c r="Q32" s="24"/>
      <c r="R32" s="24"/>
      <c r="S32" s="24"/>
      <c r="T32" s="24"/>
      <c r="U32" s="24"/>
      <c r="V32" s="24"/>
      <c r="W32" s="24"/>
    </row>
    <row r="33" spans="1:23" x14ac:dyDescent="0.25">
      <c r="A33" s="24"/>
      <c r="B33" s="24"/>
      <c r="C33" s="24"/>
      <c r="D33" s="24"/>
      <c r="E33" s="24"/>
      <c r="F33" s="24"/>
      <c r="G33" s="24"/>
      <c r="H33" s="24"/>
      <c r="I33" s="24"/>
      <c r="J33" s="24"/>
      <c r="K33" s="24"/>
      <c r="L33" s="24"/>
      <c r="M33" s="24"/>
      <c r="N33" s="24"/>
      <c r="O33" s="24"/>
      <c r="P33" s="24"/>
      <c r="Q33" s="24"/>
      <c r="R33" s="24"/>
      <c r="S33" s="24"/>
      <c r="T33" s="24"/>
      <c r="U33" s="24"/>
      <c r="V33" s="24"/>
      <c r="W33" s="24"/>
    </row>
    <row r="34" spans="1:23" x14ac:dyDescent="0.25">
      <c r="A34" s="24"/>
      <c r="B34" s="24"/>
      <c r="C34" s="24"/>
      <c r="D34" s="24"/>
      <c r="E34" s="24"/>
      <c r="F34" s="24"/>
      <c r="G34" s="24"/>
      <c r="H34" s="24"/>
      <c r="I34" s="24"/>
      <c r="J34" s="24"/>
      <c r="K34" s="24"/>
      <c r="L34" s="24"/>
      <c r="M34" s="24"/>
      <c r="N34" s="24"/>
      <c r="O34" s="24"/>
      <c r="P34" s="24"/>
      <c r="Q34" s="24"/>
      <c r="R34" s="24"/>
      <c r="S34" s="24"/>
      <c r="T34" s="24"/>
      <c r="U34" s="24"/>
      <c r="V34" s="24"/>
      <c r="W34" s="24"/>
    </row>
    <row r="35" spans="1:23" x14ac:dyDescent="0.25">
      <c r="A35" s="24"/>
      <c r="B35" s="24"/>
      <c r="C35" s="24"/>
      <c r="D35" s="24"/>
      <c r="E35" s="24"/>
      <c r="F35" s="24"/>
      <c r="G35" s="24"/>
      <c r="H35" s="24"/>
      <c r="I35" s="24"/>
      <c r="J35" s="24"/>
      <c r="K35" s="24"/>
      <c r="L35" s="24"/>
      <c r="M35" s="24"/>
      <c r="N35" s="24"/>
      <c r="O35" s="24"/>
      <c r="P35" s="24"/>
      <c r="Q35" s="24"/>
      <c r="R35" s="24"/>
      <c r="S35" s="24"/>
      <c r="T35" s="24"/>
      <c r="U35" s="24"/>
      <c r="V35" s="24"/>
      <c r="W35" s="24"/>
    </row>
    <row r="36" spans="1:23" x14ac:dyDescent="0.25">
      <c r="A36" s="24"/>
      <c r="B36" s="24"/>
      <c r="C36" s="24"/>
      <c r="D36" s="24"/>
      <c r="E36" s="24"/>
      <c r="F36" s="24"/>
      <c r="G36" s="24"/>
      <c r="H36" s="24"/>
      <c r="I36" s="24"/>
      <c r="J36" s="24"/>
      <c r="K36" s="24"/>
      <c r="L36" s="24"/>
      <c r="M36" s="24"/>
      <c r="N36" s="24"/>
      <c r="O36" s="24"/>
      <c r="P36" s="24"/>
      <c r="Q36" s="24"/>
      <c r="R36" s="24"/>
      <c r="S36" s="24"/>
      <c r="T36" s="24"/>
      <c r="U36" s="24"/>
      <c r="V36" s="24"/>
      <c r="W36" s="24"/>
    </row>
    <row r="37" spans="1:23" x14ac:dyDescent="0.25">
      <c r="A37" s="24"/>
      <c r="B37" s="24"/>
      <c r="C37" s="24"/>
      <c r="D37" s="24"/>
      <c r="E37" s="24"/>
      <c r="F37" s="24"/>
      <c r="G37" s="24"/>
      <c r="H37" s="24"/>
      <c r="I37" s="24"/>
      <c r="J37" s="24"/>
      <c r="K37" s="24"/>
      <c r="L37" s="24"/>
      <c r="M37" s="24"/>
      <c r="N37" s="24"/>
      <c r="O37" s="24"/>
      <c r="P37" s="24"/>
      <c r="Q37" s="24"/>
      <c r="R37" s="24"/>
      <c r="S37" s="24"/>
      <c r="T37" s="24"/>
      <c r="U37" s="24"/>
      <c r="V37" s="24"/>
      <c r="W37" s="24"/>
    </row>
    <row r="38" spans="1:23" x14ac:dyDescent="0.25">
      <c r="A38" s="24"/>
      <c r="B38" s="24"/>
      <c r="C38" s="24"/>
      <c r="D38" s="24"/>
      <c r="E38" s="24"/>
      <c r="F38" s="24"/>
      <c r="G38" s="24"/>
      <c r="H38" s="24"/>
      <c r="I38" s="24"/>
      <c r="J38" s="24"/>
      <c r="K38" s="24"/>
      <c r="L38" s="24"/>
      <c r="M38" s="24"/>
      <c r="N38" s="24"/>
      <c r="O38" s="24"/>
      <c r="P38" s="24"/>
      <c r="Q38" s="24"/>
      <c r="R38" s="24"/>
      <c r="S38" s="24"/>
      <c r="T38" s="24"/>
      <c r="U38" s="24"/>
      <c r="V38" s="24"/>
      <c r="W38" s="24"/>
    </row>
    <row r="42" spans="1:23" x14ac:dyDescent="0.25">
      <c r="E42" s="58"/>
    </row>
  </sheetData>
  <mergeCells count="34">
    <mergeCell ref="X3:X5"/>
    <mergeCell ref="A2:W2"/>
    <mergeCell ref="X2:AF2"/>
    <mergeCell ref="A3:A5"/>
    <mergeCell ref="B3:B5"/>
    <mergeCell ref="C3:C5"/>
    <mergeCell ref="D3:D5"/>
    <mergeCell ref="E3:E5"/>
    <mergeCell ref="F3:O3"/>
    <mergeCell ref="P3:P5"/>
    <mergeCell ref="Q3:V3"/>
    <mergeCell ref="AD3:AD5"/>
    <mergeCell ref="AE3:AE5"/>
    <mergeCell ref="AF3:AF5"/>
    <mergeCell ref="F4:F5"/>
    <mergeCell ref="G4:H4"/>
    <mergeCell ref="Y3:Y5"/>
    <mergeCell ref="Z3:Z5"/>
    <mergeCell ref="AA3:AA5"/>
    <mergeCell ref="AB3:AB5"/>
    <mergeCell ref="AC3:AC5"/>
    <mergeCell ref="A20:W20"/>
    <mergeCell ref="A21:E21"/>
    <mergeCell ref="S4:S5"/>
    <mergeCell ref="T4:T5"/>
    <mergeCell ref="U4:U5"/>
    <mergeCell ref="V4:V5"/>
    <mergeCell ref="W4:W5"/>
    <mergeCell ref="A19:W19"/>
    <mergeCell ref="K4:L4"/>
    <mergeCell ref="M4:N4"/>
    <mergeCell ref="O4:O5"/>
    <mergeCell ref="Q4:R4"/>
    <mergeCell ref="I4:J4"/>
  </mergeCells>
  <printOptions horizontalCentered="1"/>
  <pageMargins left="0" right="0" top="1" bottom="0.75" header="0.3" footer="0.3"/>
  <pageSetup paperSize="3" scale="80" fitToWidth="2" orientation="landscape" r:id="rId1"/>
  <headerFooter alignWithMargins="0">
    <oddHeader>&amp;C&amp;16
&amp;A</oddHeader>
    <oddFooter>&amp;C&amp;14ISSUED 
JUNE 2009&amp;R&amp;12&amp;F &amp;A
Page 43</oddFooter>
  </headerFooter>
  <colBreaks count="1" manualBreakCount="1">
    <brk id="23"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B12"/>
  <sheetViews>
    <sheetView showGridLines="0" zoomScale="76" zoomScaleNormal="76" zoomScalePageLayoutView="60" workbookViewId="0"/>
  </sheetViews>
  <sheetFormatPr defaultColWidth="9.109375" defaultRowHeight="13.2" x14ac:dyDescent="0.25"/>
  <cols>
    <col min="1" max="1" width="11.88671875" style="2" customWidth="1"/>
    <col min="2" max="3" width="13.6640625" style="2" customWidth="1"/>
    <col min="4" max="4" width="12.5546875" style="2" customWidth="1"/>
    <col min="5" max="8" width="8.6640625" style="2" customWidth="1"/>
    <col min="9" max="9" width="10.33203125" style="2" customWidth="1"/>
    <col min="10" max="11" width="8.6640625" style="2" customWidth="1"/>
    <col min="12" max="12" width="13.88671875" style="2" customWidth="1"/>
    <col min="13" max="16" width="8.5546875" style="2" customWidth="1"/>
    <col min="17" max="17" width="10.109375" style="2" customWidth="1"/>
    <col min="18" max="18" width="8.33203125" style="2" customWidth="1"/>
    <col min="19" max="19" width="26.44140625" style="2" customWidth="1"/>
    <col min="20" max="20" width="21.88671875" style="2" bestFit="1" customWidth="1"/>
    <col min="21" max="22" width="12.6640625" style="2" customWidth="1"/>
    <col min="23" max="23" width="18.88671875" style="2" customWidth="1"/>
    <col min="24" max="24" width="17.88671875" style="2" customWidth="1"/>
    <col min="25" max="27" width="20.6640625" style="2" customWidth="1"/>
    <col min="28" max="28" width="8.6640625" style="2" customWidth="1"/>
    <col min="29" max="16384" width="9.109375" style="2"/>
  </cols>
  <sheetData>
    <row r="1" spans="1:28" ht="40.5" customHeight="1" thickBot="1" x14ac:dyDescent="0.3">
      <c r="A1" s="215"/>
      <c r="B1" s="215"/>
      <c r="C1" s="215"/>
      <c r="D1" s="215"/>
      <c r="E1" s="215"/>
      <c r="F1" s="215"/>
      <c r="G1" s="215"/>
      <c r="H1" s="215"/>
      <c r="I1" s="215"/>
      <c r="J1" s="215"/>
      <c r="K1" s="215"/>
      <c r="L1" s="215"/>
      <c r="M1" s="215"/>
      <c r="N1" s="215"/>
      <c r="O1" s="215"/>
      <c r="P1" s="215"/>
      <c r="Q1" s="215"/>
      <c r="R1" s="215"/>
      <c r="S1" s="215"/>
    </row>
    <row r="2" spans="1:28" s="3" customFormat="1" ht="24" customHeight="1" x14ac:dyDescent="0.25">
      <c r="A2" s="869" t="s">
        <v>101</v>
      </c>
      <c r="B2" s="924"/>
      <c r="C2" s="924"/>
      <c r="D2" s="924"/>
      <c r="E2" s="924"/>
      <c r="F2" s="870"/>
      <c r="G2" s="870"/>
      <c r="H2" s="870"/>
      <c r="I2" s="870"/>
      <c r="J2" s="870"/>
      <c r="K2" s="870"/>
      <c r="L2" s="870"/>
      <c r="M2" s="870"/>
      <c r="N2" s="870"/>
      <c r="O2" s="870"/>
      <c r="P2" s="870"/>
      <c r="Q2" s="870"/>
      <c r="R2" s="870"/>
      <c r="S2" s="871"/>
      <c r="T2" s="1032" t="s">
        <v>909</v>
      </c>
      <c r="U2" s="1032"/>
      <c r="V2" s="1032"/>
      <c r="W2" s="1032"/>
      <c r="X2" s="1032"/>
      <c r="Y2" s="1032"/>
      <c r="Z2" s="1032"/>
      <c r="AA2" s="1032"/>
      <c r="AB2" s="1033"/>
    </row>
    <row r="3" spans="1:28" s="3" customFormat="1" ht="36.75" customHeight="1" x14ac:dyDescent="0.25">
      <c r="A3" s="828" t="s">
        <v>911</v>
      </c>
      <c r="B3" s="853" t="s">
        <v>836</v>
      </c>
      <c r="C3" s="853" t="s">
        <v>925</v>
      </c>
      <c r="D3" s="927" t="s">
        <v>842</v>
      </c>
      <c r="E3" s="846" t="s">
        <v>2095</v>
      </c>
      <c r="F3" s="875"/>
      <c r="G3" s="846" t="s">
        <v>2269</v>
      </c>
      <c r="H3" s="875"/>
      <c r="I3" s="826" t="s">
        <v>2000</v>
      </c>
      <c r="J3" s="846" t="s">
        <v>2270</v>
      </c>
      <c r="K3" s="875"/>
      <c r="L3" s="826" t="s">
        <v>2271</v>
      </c>
      <c r="M3" s="846" t="s">
        <v>2273</v>
      </c>
      <c r="N3" s="875"/>
      <c r="O3" s="846" t="s">
        <v>839</v>
      </c>
      <c r="P3" s="882"/>
      <c r="Q3" s="882"/>
      <c r="R3" s="875"/>
      <c r="S3" s="832" t="s">
        <v>822</v>
      </c>
      <c r="T3" s="855" t="s">
        <v>906</v>
      </c>
      <c r="U3" s="815" t="s">
        <v>931</v>
      </c>
      <c r="V3" s="815" t="s">
        <v>932</v>
      </c>
      <c r="W3" s="815" t="s">
        <v>2085</v>
      </c>
      <c r="X3" s="815" t="s">
        <v>2086</v>
      </c>
      <c r="Y3" s="815" t="s">
        <v>933</v>
      </c>
      <c r="Z3" s="815" t="s">
        <v>940</v>
      </c>
      <c r="AA3" s="815" t="s">
        <v>941</v>
      </c>
      <c r="AB3" s="812" t="s">
        <v>934</v>
      </c>
    </row>
    <row r="4" spans="1:28" s="4" customFormat="1" ht="37.5" customHeight="1" thickBot="1" x14ac:dyDescent="0.3">
      <c r="A4" s="883"/>
      <c r="B4" s="891"/>
      <c r="C4" s="891"/>
      <c r="D4" s="928"/>
      <c r="E4" s="357" t="s">
        <v>947</v>
      </c>
      <c r="F4" s="218" t="s">
        <v>949</v>
      </c>
      <c r="G4" s="357" t="s">
        <v>978</v>
      </c>
      <c r="H4" s="218" t="s">
        <v>980</v>
      </c>
      <c r="I4" s="853"/>
      <c r="J4" s="357" t="s">
        <v>971</v>
      </c>
      <c r="K4" s="218" t="s">
        <v>2268</v>
      </c>
      <c r="L4" s="853"/>
      <c r="M4" s="357" t="s">
        <v>2272</v>
      </c>
      <c r="N4" s="218" t="s">
        <v>944</v>
      </c>
      <c r="O4" s="356" t="s">
        <v>817</v>
      </c>
      <c r="P4" s="356" t="s">
        <v>818</v>
      </c>
      <c r="Q4" s="356" t="s">
        <v>960</v>
      </c>
      <c r="R4" s="356" t="s">
        <v>959</v>
      </c>
      <c r="S4" s="876"/>
      <c r="T4" s="857"/>
      <c r="U4" s="817"/>
      <c r="V4" s="817"/>
      <c r="W4" s="817"/>
      <c r="X4" s="817"/>
      <c r="Y4" s="817"/>
      <c r="Z4" s="817"/>
      <c r="AA4" s="817"/>
      <c r="AB4" s="814"/>
    </row>
    <row r="5" spans="1:28" s="12" customFormat="1" ht="32.1" customHeight="1" thickTop="1" x14ac:dyDescent="0.25">
      <c r="A5" s="535" t="s">
        <v>100</v>
      </c>
      <c r="B5" s="538" t="s">
        <v>48</v>
      </c>
      <c r="C5" s="538"/>
      <c r="D5" s="740"/>
      <c r="E5" s="538"/>
      <c r="F5" s="260">
        <f>ROUND(E5*0.06309,2-LEN(INT(E5*0.06309)))</f>
        <v>0</v>
      </c>
      <c r="G5" s="449"/>
      <c r="H5" s="406">
        <f>ROUND(G5*6.9,2-LEN(INT(G5*6.9)))</f>
        <v>0</v>
      </c>
      <c r="I5" s="449"/>
      <c r="J5" s="449"/>
      <c r="K5" s="413" t="str">
        <f>IF(ISNUMBER(J5)=TRUE,ROUND((5/9)*(J5-32),1),"")</f>
        <v/>
      </c>
      <c r="L5" s="449"/>
      <c r="M5" s="449"/>
      <c r="N5" s="551"/>
      <c r="O5" s="449"/>
      <c r="P5" s="406">
        <f>ROUND(O5*746,2-LEN(INT(O5*746)))</f>
        <v>0</v>
      </c>
      <c r="Q5" s="449"/>
      <c r="R5" s="449"/>
      <c r="S5" s="539"/>
      <c r="T5" s="500"/>
      <c r="U5" s="304"/>
      <c r="V5" s="304"/>
      <c r="W5" s="304"/>
      <c r="X5" s="304"/>
      <c r="Y5" s="304"/>
      <c r="Z5" s="304"/>
      <c r="AA5" s="304"/>
      <c r="AB5" s="256"/>
    </row>
    <row r="6" spans="1:28" s="12" customFormat="1" ht="32.1" customHeight="1" x14ac:dyDescent="0.25">
      <c r="A6" s="47"/>
      <c r="B6" s="441"/>
      <c r="C6" s="441"/>
      <c r="D6" s="741"/>
      <c r="E6" s="441"/>
      <c r="F6" s="260">
        <f>ROUND(E6*0.06309,2-LEN(INT(E6*0.06309)))</f>
        <v>0</v>
      </c>
      <c r="G6" s="182"/>
      <c r="H6" s="183">
        <f>ROUND(G6*6.9,2-LEN(INT(G6*6.9)))</f>
        <v>0</v>
      </c>
      <c r="I6" s="182"/>
      <c r="J6" s="182"/>
      <c r="K6" s="181" t="str">
        <f>IF(ISNUMBER(J6)=TRUE,ROUND((5/9)*(J6-32),1),"")</f>
        <v/>
      </c>
      <c r="L6" s="182"/>
      <c r="M6" s="182"/>
      <c r="N6" s="154"/>
      <c r="O6" s="182"/>
      <c r="P6" s="183">
        <f>ROUND(O6*746,2-LEN(INT(O6*746)))</f>
        <v>0</v>
      </c>
      <c r="Q6" s="182"/>
      <c r="R6" s="182"/>
      <c r="S6" s="46"/>
      <c r="T6" s="501"/>
      <c r="U6" s="67"/>
      <c r="V6" s="67"/>
      <c r="W6" s="67"/>
      <c r="X6" s="67"/>
      <c r="Y6" s="67"/>
      <c r="Z6" s="67"/>
      <c r="AA6" s="67"/>
      <c r="AB6" s="244"/>
    </row>
    <row r="7" spans="1:28" s="12" customFormat="1" ht="32.1" customHeight="1" thickBot="1" x14ac:dyDescent="0.3">
      <c r="A7" s="29"/>
      <c r="B7" s="442"/>
      <c r="C7" s="442"/>
      <c r="D7" s="742"/>
      <c r="E7" s="442"/>
      <c r="F7" s="34">
        <f>ROUND(E7*0.06309,2-LEN(INT(E7*0.06309)))</f>
        <v>0</v>
      </c>
      <c r="G7" s="30"/>
      <c r="H7" s="34">
        <f>ROUND(G7*6.9,2-LEN(INT(G7*6.9)))</f>
        <v>0</v>
      </c>
      <c r="I7" s="30"/>
      <c r="J7" s="30"/>
      <c r="K7" s="184" t="str">
        <f>IF(ISNUMBER(J7)=TRUE,ROUND((5/9)*(J7-32),1),"")</f>
        <v/>
      </c>
      <c r="L7" s="30"/>
      <c r="M7" s="30"/>
      <c r="N7" s="155"/>
      <c r="O7" s="30"/>
      <c r="P7" s="34">
        <f>ROUND(O7*746,2-LEN(INT(O7*746)))</f>
        <v>0</v>
      </c>
      <c r="Q7" s="30"/>
      <c r="R7" s="30"/>
      <c r="S7" s="31"/>
      <c r="T7" s="502"/>
      <c r="U7" s="306"/>
      <c r="V7" s="306"/>
      <c r="W7" s="306"/>
      <c r="X7" s="306"/>
      <c r="Y7" s="306"/>
      <c r="Z7" s="306"/>
      <c r="AA7" s="306"/>
      <c r="AB7" s="307"/>
    </row>
    <row r="8" spans="1:28" ht="25.5" customHeight="1" x14ac:dyDescent="0.25"/>
    <row r="9" spans="1:28" s="1" customFormat="1" ht="25.5" customHeight="1" x14ac:dyDescent="0.3">
      <c r="A9" s="843" t="s">
        <v>825</v>
      </c>
      <c r="B9" s="843"/>
      <c r="C9" s="843"/>
      <c r="D9" s="843"/>
      <c r="E9" s="843"/>
      <c r="F9" s="843"/>
      <c r="G9" s="843"/>
      <c r="H9" s="843"/>
      <c r="I9" s="843"/>
      <c r="J9" s="843"/>
      <c r="K9" s="843"/>
      <c r="L9" s="843"/>
      <c r="M9" s="843"/>
      <c r="N9" s="843"/>
      <c r="O9" s="843"/>
      <c r="P9" s="843"/>
      <c r="Q9" s="843"/>
      <c r="R9" s="843"/>
      <c r="S9" s="843"/>
    </row>
    <row r="10" spans="1:28" s="16" customFormat="1" ht="25.5" customHeight="1" x14ac:dyDescent="0.3">
      <c r="A10" s="834" t="s">
        <v>2324</v>
      </c>
      <c r="B10" s="834"/>
      <c r="C10" s="834"/>
      <c r="D10" s="834"/>
      <c r="E10" s="834"/>
      <c r="F10" s="834"/>
      <c r="G10" s="834"/>
      <c r="H10" s="834"/>
      <c r="I10" s="834"/>
      <c r="J10" s="834"/>
      <c r="K10" s="834"/>
      <c r="L10" s="834"/>
      <c r="M10" s="834"/>
      <c r="N10" s="834"/>
      <c r="O10" s="834"/>
      <c r="P10" s="834"/>
      <c r="Q10" s="834"/>
      <c r="R10" s="834"/>
      <c r="S10" s="872"/>
      <c r="T10" s="872"/>
      <c r="U10" s="872"/>
      <c r="V10" s="872"/>
      <c r="W10" s="872"/>
    </row>
    <row r="11" spans="1:28" s="1" customFormat="1" ht="15.9" customHeight="1" x14ac:dyDescent="0.3">
      <c r="A11" s="834" t="s">
        <v>785</v>
      </c>
      <c r="B11" s="834"/>
      <c r="C11" s="834"/>
      <c r="D11" s="834"/>
      <c r="E11" s="834"/>
      <c r="F11" s="834"/>
      <c r="G11" s="834"/>
      <c r="H11" s="834"/>
      <c r="I11" s="834"/>
      <c r="J11" s="834"/>
      <c r="K11" s="834"/>
      <c r="L11" s="834"/>
      <c r="M11" s="834"/>
      <c r="N11" s="834"/>
      <c r="O11" s="834"/>
      <c r="P11" s="834"/>
      <c r="Q11" s="834"/>
      <c r="R11" s="834"/>
      <c r="S11" s="872"/>
      <c r="T11" s="872"/>
      <c r="U11" s="872"/>
      <c r="V11" s="872"/>
      <c r="W11" s="872"/>
    </row>
    <row r="12" spans="1:28" ht="15.75" customHeight="1" x14ac:dyDescent="0.25">
      <c r="A12" s="919" t="s">
        <v>2300</v>
      </c>
      <c r="B12" s="919"/>
      <c r="C12" s="919"/>
      <c r="D12" s="919"/>
      <c r="E12" s="919"/>
    </row>
  </sheetData>
  <mergeCells count="27">
    <mergeCell ref="A2:S2"/>
    <mergeCell ref="T2:AB2"/>
    <mergeCell ref="A3:A4"/>
    <mergeCell ref="B3:B4"/>
    <mergeCell ref="C3:C4"/>
    <mergeCell ref="D3:D4"/>
    <mergeCell ref="E3:F3"/>
    <mergeCell ref="G3:H3"/>
    <mergeCell ref="I3:I4"/>
    <mergeCell ref="J3:K3"/>
    <mergeCell ref="AB3:AB4"/>
    <mergeCell ref="X3:X4"/>
    <mergeCell ref="Y3:Y4"/>
    <mergeCell ref="Z3:Z4"/>
    <mergeCell ref="AA3:AA4"/>
    <mergeCell ref="A9:S9"/>
    <mergeCell ref="A10:W10"/>
    <mergeCell ref="A11:W11"/>
    <mergeCell ref="A12:E12"/>
    <mergeCell ref="V3:V4"/>
    <mergeCell ref="W3:W4"/>
    <mergeCell ref="L3:L4"/>
    <mergeCell ref="M3:N3"/>
    <mergeCell ref="O3:R3"/>
    <mergeCell ref="S3:S4"/>
    <mergeCell ref="T3:T4"/>
    <mergeCell ref="U3:U4"/>
  </mergeCells>
  <printOptions horizontalCentered="1"/>
  <pageMargins left="0.25" right="0.25" top="0.75" bottom="0.75" header="0.3" footer="0.3"/>
  <pageSetup paperSize="3" fitToWidth="2" orientation="landscape" r:id="rId1"/>
  <headerFooter alignWithMargins="0">
    <oddHeader>&amp;C
&amp;A</oddHeader>
    <oddFooter>&amp;L&amp;D     &amp;T&amp;CISSUED
JUNE 2009&amp;R&amp;F &amp;A
Page 44</oddFooter>
  </headerFooter>
  <colBreaks count="1" manualBreakCount="1">
    <brk id="19"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C15"/>
  <sheetViews>
    <sheetView showGridLines="0" zoomScale="82" zoomScaleNormal="82" zoomScalePageLayoutView="60" workbookViewId="0"/>
  </sheetViews>
  <sheetFormatPr defaultColWidth="9.109375" defaultRowHeight="13.2" x14ac:dyDescent="0.25"/>
  <cols>
    <col min="1" max="1" width="11.88671875" style="2" customWidth="1"/>
    <col min="2" max="2" width="15.88671875" style="2" customWidth="1"/>
    <col min="3" max="3" width="13.109375" style="2" customWidth="1"/>
    <col min="4" max="4" width="12.6640625" style="2" customWidth="1"/>
    <col min="5" max="8" width="8.44140625" style="2" customWidth="1"/>
    <col min="9" max="17" width="8.5546875" style="2" customWidth="1"/>
    <col min="18" max="19" width="10.88671875" style="2" customWidth="1"/>
    <col min="20" max="20" width="32.6640625" style="2" customWidth="1"/>
    <col min="21" max="21" width="21.5546875" style="2" bestFit="1" customWidth="1"/>
    <col min="22" max="22" width="20.6640625" style="2" customWidth="1"/>
    <col min="23" max="23" width="12.6640625" style="2" customWidth="1"/>
    <col min="24" max="24" width="16.44140625" style="2" customWidth="1"/>
    <col min="25" max="25" width="17" style="2" customWidth="1"/>
    <col min="26" max="28" width="20.6640625" style="2" customWidth="1"/>
    <col min="29" max="29" width="8.6640625" style="2" customWidth="1"/>
    <col min="30" max="16384" width="9.109375" style="2"/>
  </cols>
  <sheetData>
    <row r="1" spans="1:29" ht="42" customHeight="1" thickBot="1" x14ac:dyDescent="0.3">
      <c r="A1" s="215"/>
      <c r="B1" s="215"/>
      <c r="C1" s="215"/>
      <c r="D1" s="215"/>
      <c r="E1" s="215"/>
      <c r="F1" s="215"/>
      <c r="G1" s="215"/>
      <c r="H1" s="215"/>
      <c r="I1" s="215"/>
      <c r="J1" s="215"/>
      <c r="K1" s="215"/>
      <c r="L1" s="215"/>
      <c r="M1" s="215"/>
      <c r="N1" s="215"/>
      <c r="O1" s="215"/>
      <c r="P1" s="215"/>
      <c r="Q1" s="215"/>
      <c r="R1" s="215"/>
      <c r="S1" s="215"/>
      <c r="T1" s="215"/>
    </row>
    <row r="2" spans="1:29" s="3" customFormat="1" ht="24" customHeight="1" x14ac:dyDescent="0.25">
      <c r="A2" s="935" t="s">
        <v>102</v>
      </c>
      <c r="B2" s="951"/>
      <c r="C2" s="951"/>
      <c r="D2" s="951"/>
      <c r="E2" s="951"/>
      <c r="F2" s="951"/>
      <c r="G2" s="951"/>
      <c r="H2" s="951"/>
      <c r="I2" s="951"/>
      <c r="J2" s="951"/>
      <c r="K2" s="951"/>
      <c r="L2" s="951"/>
      <c r="M2" s="1039"/>
      <c r="N2" s="1039"/>
      <c r="O2" s="951"/>
      <c r="P2" s="951"/>
      <c r="Q2" s="951"/>
      <c r="R2" s="951"/>
      <c r="S2" s="951"/>
      <c r="T2" s="952"/>
      <c r="U2" s="987" t="s">
        <v>909</v>
      </c>
      <c r="V2" s="988"/>
      <c r="W2" s="988"/>
      <c r="X2" s="988"/>
      <c r="Y2" s="988"/>
      <c r="Z2" s="988"/>
      <c r="AA2" s="988"/>
      <c r="AB2" s="988"/>
      <c r="AC2" s="906"/>
    </row>
    <row r="3" spans="1:29" s="3" customFormat="1" ht="28.5" customHeight="1" x14ac:dyDescent="0.25">
      <c r="A3" s="828" t="s">
        <v>911</v>
      </c>
      <c r="B3" s="826" t="s">
        <v>836</v>
      </c>
      <c r="C3" s="853" t="s">
        <v>0</v>
      </c>
      <c r="D3" s="826" t="s">
        <v>535</v>
      </c>
      <c r="E3" s="846" t="s">
        <v>2270</v>
      </c>
      <c r="F3" s="882"/>
      <c r="G3" s="882"/>
      <c r="H3" s="875"/>
      <c r="I3" s="886" t="s">
        <v>1</v>
      </c>
      <c r="J3" s="887"/>
      <c r="K3" s="886" t="s">
        <v>2</v>
      </c>
      <c r="L3" s="887"/>
      <c r="M3" s="1040" t="s">
        <v>3</v>
      </c>
      <c r="N3" s="1041"/>
      <c r="O3" s="921" t="s">
        <v>2325</v>
      </c>
      <c r="P3" s="1034"/>
      <c r="Q3" s="1035"/>
      <c r="R3" s="886" t="s">
        <v>2001</v>
      </c>
      <c r="S3" s="887"/>
      <c r="T3" s="832" t="s">
        <v>822</v>
      </c>
      <c r="U3" s="818" t="s">
        <v>906</v>
      </c>
      <c r="V3" s="815" t="s">
        <v>931</v>
      </c>
      <c r="W3" s="815" t="s">
        <v>932</v>
      </c>
      <c r="X3" s="815" t="s">
        <v>2085</v>
      </c>
      <c r="Y3" s="815" t="s">
        <v>2086</v>
      </c>
      <c r="Z3" s="815" t="s">
        <v>933</v>
      </c>
      <c r="AA3" s="815" t="s">
        <v>940</v>
      </c>
      <c r="AB3" s="815" t="s">
        <v>941</v>
      </c>
      <c r="AC3" s="812" t="s">
        <v>934</v>
      </c>
    </row>
    <row r="4" spans="1:29" s="3" customFormat="1" ht="28.5" customHeight="1" x14ac:dyDescent="0.25">
      <c r="A4" s="883"/>
      <c r="B4" s="853"/>
      <c r="C4" s="890"/>
      <c r="D4" s="853"/>
      <c r="E4" s="846" t="s">
        <v>2096</v>
      </c>
      <c r="F4" s="875"/>
      <c r="G4" s="846" t="s">
        <v>2097</v>
      </c>
      <c r="H4" s="875"/>
      <c r="I4" s="888"/>
      <c r="J4" s="889"/>
      <c r="K4" s="888"/>
      <c r="L4" s="889"/>
      <c r="M4" s="1042"/>
      <c r="N4" s="1043"/>
      <c r="O4" s="1036"/>
      <c r="P4" s="1037"/>
      <c r="Q4" s="1038"/>
      <c r="R4" s="888"/>
      <c r="S4" s="889"/>
      <c r="T4" s="876"/>
      <c r="U4" s="819"/>
      <c r="V4" s="816"/>
      <c r="W4" s="816"/>
      <c r="X4" s="816"/>
      <c r="Y4" s="816"/>
      <c r="Z4" s="816"/>
      <c r="AA4" s="816"/>
      <c r="AB4" s="816"/>
      <c r="AC4" s="813"/>
    </row>
    <row r="5" spans="1:29" s="4" customFormat="1" ht="32.1" customHeight="1" thickBot="1" x14ac:dyDescent="0.3">
      <c r="A5" s="883"/>
      <c r="B5" s="853"/>
      <c r="C5" s="891"/>
      <c r="D5" s="853"/>
      <c r="E5" s="356" t="s">
        <v>971</v>
      </c>
      <c r="F5" s="356" t="s">
        <v>953</v>
      </c>
      <c r="G5" s="356" t="s">
        <v>971</v>
      </c>
      <c r="H5" s="356" t="s">
        <v>953</v>
      </c>
      <c r="I5" s="357" t="s">
        <v>947</v>
      </c>
      <c r="J5" s="218" t="s">
        <v>949</v>
      </c>
      <c r="K5" s="218" t="s">
        <v>978</v>
      </c>
      <c r="L5" s="218" t="s">
        <v>980</v>
      </c>
      <c r="M5" s="357" t="s">
        <v>978</v>
      </c>
      <c r="N5" s="218" t="s">
        <v>980</v>
      </c>
      <c r="O5" s="743" t="s">
        <v>977</v>
      </c>
      <c r="P5" s="743" t="s">
        <v>1243</v>
      </c>
      <c r="Q5" s="732" t="s">
        <v>1583</v>
      </c>
      <c r="R5" s="357" t="s">
        <v>1243</v>
      </c>
      <c r="S5" s="218" t="s">
        <v>1583</v>
      </c>
      <c r="T5" s="876"/>
      <c r="U5" s="820"/>
      <c r="V5" s="817"/>
      <c r="W5" s="817"/>
      <c r="X5" s="817"/>
      <c r="Y5" s="817"/>
      <c r="Z5" s="817"/>
      <c r="AA5" s="817"/>
      <c r="AB5" s="817"/>
      <c r="AC5" s="814"/>
    </row>
    <row r="6" spans="1:29" s="12" customFormat="1" ht="32.1" customHeight="1" thickTop="1" x14ac:dyDescent="0.25">
      <c r="A6" s="535" t="s">
        <v>569</v>
      </c>
      <c r="B6" s="449" t="s">
        <v>48</v>
      </c>
      <c r="C6" s="449"/>
      <c r="D6" s="449"/>
      <c r="E6" s="449"/>
      <c r="F6" s="413" t="str">
        <f>IF(ISNUMBER(E6)=TRUE,ROUND((5/9)*(E6-32),1),"")</f>
        <v/>
      </c>
      <c r="G6" s="449"/>
      <c r="H6" s="413" t="str">
        <f>IF(ISNUMBER(G6)=TRUE,ROUND((5/9)*(G6-32),1),"")</f>
        <v/>
      </c>
      <c r="I6" s="449"/>
      <c r="J6" s="260">
        <f>ROUND(I6*0.06309,2-LEN(INT(I6*0.06309)))</f>
        <v>0</v>
      </c>
      <c r="K6" s="449"/>
      <c r="L6" s="260">
        <f>ROUND(K6*6.9,2-LEN(INT(K6*6.9)))</f>
        <v>0</v>
      </c>
      <c r="M6" s="449"/>
      <c r="N6" s="260">
        <f>ROUND(K6*6.9,2-LEN(INT(K6*6.9)))</f>
        <v>0</v>
      </c>
      <c r="O6" s="731"/>
      <c r="P6" s="731"/>
      <c r="Q6" s="277">
        <f>ROUND(P6*0.454,2-LEN(INT(P6*0.454)))</f>
        <v>0</v>
      </c>
      <c r="R6" s="449"/>
      <c r="S6" s="260">
        <f>ROUND(R6*0.454,2-LEN(INT(R6*0.454)))</f>
        <v>0</v>
      </c>
      <c r="T6" s="539"/>
      <c r="U6" s="389"/>
      <c r="V6" s="304"/>
      <c r="W6" s="304"/>
      <c r="X6" s="304"/>
      <c r="Y6" s="304"/>
      <c r="Z6" s="304"/>
      <c r="AA6" s="304"/>
      <c r="AB6" s="304"/>
      <c r="AC6" s="305"/>
    </row>
    <row r="7" spans="1:29" s="12" customFormat="1" ht="32.1" customHeight="1" x14ac:dyDescent="0.25">
      <c r="A7" s="47"/>
      <c r="B7" s="182"/>
      <c r="C7" s="182"/>
      <c r="D7" s="182"/>
      <c r="E7" s="182"/>
      <c r="F7" s="181" t="str">
        <f>IF(ISNUMBER(E7)=TRUE,ROUND((5/9)*(E7-32),1),"")</f>
        <v/>
      </c>
      <c r="G7" s="182"/>
      <c r="H7" s="181" t="str">
        <f>IF(ISNUMBER(G7)=TRUE,ROUND((5/9)*(G7-32),1),"")</f>
        <v/>
      </c>
      <c r="I7" s="182"/>
      <c r="J7" s="260">
        <f>ROUND(I7*0.06309,2-LEN(INT(I7*0.06309)))</f>
        <v>0</v>
      </c>
      <c r="K7" s="182"/>
      <c r="L7" s="260">
        <f>ROUND(K7*6.9,2-LEN(INT(K7*6.9)))</f>
        <v>0</v>
      </c>
      <c r="M7" s="182"/>
      <c r="N7" s="260">
        <f>ROUND(K7*6.9,2-LEN(INT(K7*6.9)))</f>
        <v>0</v>
      </c>
      <c r="O7" s="109"/>
      <c r="P7" s="109"/>
      <c r="Q7" s="277">
        <f>ROUND(P7*0.454,2-LEN(INT(P7*0.454)))</f>
        <v>0</v>
      </c>
      <c r="R7" s="182"/>
      <c r="S7" s="260">
        <f>ROUND(R7*0.454,2-LEN(INT(R7*0.454)))</f>
        <v>0</v>
      </c>
      <c r="T7" s="46"/>
      <c r="U7" s="393"/>
      <c r="V7" s="67"/>
      <c r="W7" s="67"/>
      <c r="X7" s="67"/>
      <c r="Y7" s="67"/>
      <c r="Z7" s="67"/>
      <c r="AA7" s="67"/>
      <c r="AB7" s="67"/>
      <c r="AC7" s="68"/>
    </row>
    <row r="8" spans="1:29" s="12" customFormat="1" ht="32.1" customHeight="1" thickBot="1" x14ac:dyDescent="0.3">
      <c r="A8" s="29"/>
      <c r="B8" s="30"/>
      <c r="C8" s="30"/>
      <c r="D8" s="30"/>
      <c r="E8" s="30"/>
      <c r="F8" s="184" t="str">
        <f>IF(ISNUMBER(E8)=TRUE,ROUND((5/9)*(E8-32),1),"")</f>
        <v/>
      </c>
      <c r="G8" s="30"/>
      <c r="H8" s="184" t="str">
        <f>IF(ISNUMBER(G8)=TRUE,ROUND((5/9)*(G8-32),1),"")</f>
        <v/>
      </c>
      <c r="I8" s="30"/>
      <c r="J8" s="34">
        <f>ROUND(I8*0.06309,2-LEN(INT(I8*0.06309)))</f>
        <v>0</v>
      </c>
      <c r="K8" s="30"/>
      <c r="L8" s="34">
        <f>ROUND(K8*6.9,2-LEN(INT(K8*6.9)))</f>
        <v>0</v>
      </c>
      <c r="M8" s="30"/>
      <c r="N8" s="34">
        <f>ROUND(K8*6.9,2-LEN(INT(K8*6.9)))</f>
        <v>0</v>
      </c>
      <c r="O8" s="108"/>
      <c r="P8" s="108"/>
      <c r="Q8" s="111">
        <f>ROUND(P8*0.454,2-LEN(INT(P8*0.454)))</f>
        <v>0</v>
      </c>
      <c r="R8" s="30"/>
      <c r="S8" s="34">
        <f>ROUND(R8*0.454,2-LEN(INT(R8*0.454)))</f>
        <v>0</v>
      </c>
      <c r="T8" s="31"/>
      <c r="U8" s="391"/>
      <c r="V8" s="306"/>
      <c r="W8" s="306"/>
      <c r="X8" s="306"/>
      <c r="Y8" s="306"/>
      <c r="Z8" s="306"/>
      <c r="AA8" s="306"/>
      <c r="AB8" s="306"/>
      <c r="AC8" s="308"/>
    </row>
    <row r="9" spans="1:29" ht="25.5" customHeight="1" x14ac:dyDescent="0.25"/>
    <row r="10" spans="1:29" s="1" customFormat="1" ht="25.5" customHeight="1" x14ac:dyDescent="0.3">
      <c r="A10" s="843" t="s">
        <v>825</v>
      </c>
      <c r="B10" s="843"/>
      <c r="C10" s="843"/>
      <c r="D10" s="843"/>
      <c r="E10" s="843"/>
      <c r="F10" s="843"/>
      <c r="G10" s="843"/>
      <c r="H10" s="843"/>
      <c r="I10" s="843"/>
      <c r="J10" s="843"/>
      <c r="K10" s="843"/>
      <c r="L10" s="843"/>
      <c r="M10" s="843"/>
      <c r="N10" s="843"/>
      <c r="O10" s="843"/>
      <c r="P10" s="843"/>
      <c r="Q10" s="843"/>
      <c r="R10" s="843"/>
      <c r="S10" s="843"/>
      <c r="T10" s="843"/>
      <c r="U10" s="552"/>
    </row>
    <row r="11" spans="1:29" s="16" customFormat="1" ht="25.5" customHeight="1" x14ac:dyDescent="0.3">
      <c r="A11" s="835" t="s">
        <v>786</v>
      </c>
      <c r="B11" s="835"/>
      <c r="C11" s="835"/>
      <c r="D11" s="835"/>
      <c r="E11" s="835"/>
      <c r="F11" s="835"/>
      <c r="G11" s="835"/>
      <c r="H11" s="835"/>
      <c r="I11" s="835"/>
      <c r="J11" s="835"/>
      <c r="K11" s="835"/>
      <c r="L11" s="835"/>
      <c r="M11" s="835"/>
      <c r="N11" s="835"/>
      <c r="O11" s="835"/>
      <c r="P11" s="835"/>
      <c r="Q11" s="835"/>
      <c r="R11" s="835"/>
      <c r="S11" s="835"/>
      <c r="T11" s="835"/>
      <c r="U11" s="512"/>
    </row>
    <row r="12" spans="1:29" ht="15.75" customHeight="1" x14ac:dyDescent="0.25">
      <c r="A12" s="919" t="s">
        <v>2300</v>
      </c>
      <c r="B12" s="919"/>
      <c r="C12" s="919"/>
      <c r="D12" s="919"/>
      <c r="E12" s="919"/>
    </row>
    <row r="13" spans="1:29" s="1" customFormat="1" ht="15.9" customHeight="1" x14ac:dyDescent="0.3">
      <c r="A13" s="15"/>
      <c r="B13" s="8"/>
      <c r="C13" s="8"/>
      <c r="D13" s="8"/>
      <c r="E13" s="8"/>
      <c r="F13" s="8"/>
      <c r="G13" s="8"/>
      <c r="H13" s="8"/>
      <c r="I13" s="8"/>
      <c r="J13" s="8"/>
      <c r="K13" s="8"/>
      <c r="L13" s="8"/>
      <c r="M13" s="8"/>
      <c r="N13" s="8"/>
      <c r="O13" s="8"/>
      <c r="P13" s="8"/>
      <c r="Q13" s="8"/>
      <c r="R13" s="8"/>
      <c r="S13" s="8"/>
      <c r="T13" s="8"/>
      <c r="U13" s="2"/>
      <c r="V13" s="2"/>
      <c r="W13" s="2"/>
      <c r="X13" s="2"/>
      <c r="Y13" s="2"/>
      <c r="Z13" s="2"/>
      <c r="AA13" s="2"/>
      <c r="AB13" s="2"/>
      <c r="AC13" s="2"/>
    </row>
    <row r="14" spans="1:29" s="16" customFormat="1" ht="15.9" customHeight="1" x14ac:dyDescent="0.3">
      <c r="A14" s="910"/>
      <c r="B14" s="910"/>
      <c r="C14" s="910"/>
      <c r="D14" s="910"/>
      <c r="E14" s="910"/>
      <c r="F14" s="910"/>
      <c r="G14" s="910"/>
      <c r="H14" s="910"/>
      <c r="I14" s="11"/>
      <c r="J14" s="11"/>
      <c r="K14" s="11"/>
      <c r="L14" s="11"/>
      <c r="M14" s="11"/>
      <c r="N14" s="11"/>
      <c r="O14" s="11"/>
      <c r="P14" s="11"/>
      <c r="Q14" s="11"/>
      <c r="R14" s="11"/>
      <c r="S14" s="11"/>
      <c r="T14" s="11"/>
      <c r="U14" s="2"/>
      <c r="V14" s="2"/>
      <c r="W14" s="2"/>
      <c r="X14" s="2"/>
      <c r="Y14" s="2"/>
      <c r="Z14" s="2"/>
      <c r="AA14" s="2"/>
      <c r="AB14" s="2"/>
      <c r="AC14" s="2"/>
    </row>
    <row r="15" spans="1:29" s="1" customFormat="1" ht="15.9" customHeight="1" x14ac:dyDescent="0.3">
      <c r="A15" s="910"/>
      <c r="B15" s="910"/>
      <c r="C15" s="910"/>
      <c r="D15" s="910"/>
      <c r="E15" s="910"/>
      <c r="F15" s="910"/>
      <c r="G15" s="910"/>
      <c r="H15" s="910"/>
      <c r="I15" s="11"/>
      <c r="J15" s="11"/>
      <c r="K15" s="11"/>
      <c r="L15" s="11"/>
      <c r="M15" s="11"/>
      <c r="N15" s="11"/>
      <c r="O15" s="11"/>
      <c r="P15" s="11"/>
      <c r="Q15" s="11"/>
      <c r="R15" s="11"/>
      <c r="S15" s="11"/>
      <c r="T15" s="11"/>
      <c r="U15" s="2"/>
      <c r="V15" s="2"/>
      <c r="W15" s="2"/>
      <c r="X15" s="2"/>
      <c r="Y15" s="2"/>
      <c r="Z15" s="2"/>
      <c r="AA15" s="2"/>
      <c r="AB15" s="2"/>
      <c r="AC15" s="2"/>
    </row>
  </sheetData>
  <mergeCells count="29">
    <mergeCell ref="A2:T2"/>
    <mergeCell ref="U2:AC2"/>
    <mergeCell ref="A3:A5"/>
    <mergeCell ref="B3:B5"/>
    <mergeCell ref="C3:C5"/>
    <mergeCell ref="D3:D5"/>
    <mergeCell ref="E3:H3"/>
    <mergeCell ref="X3:X5"/>
    <mergeCell ref="Y3:Y5"/>
    <mergeCell ref="Z3:Z5"/>
    <mergeCell ref="I3:J4"/>
    <mergeCell ref="K3:L4"/>
    <mergeCell ref="M3:N4"/>
    <mergeCell ref="U3:U5"/>
    <mergeCell ref="V3:V5"/>
    <mergeCell ref="W3:W5"/>
    <mergeCell ref="AA3:AA5"/>
    <mergeCell ref="AB3:AB5"/>
    <mergeCell ref="AC3:AC5"/>
    <mergeCell ref="A15:H15"/>
    <mergeCell ref="E4:F4"/>
    <mergeCell ref="G4:H4"/>
    <mergeCell ref="A10:T10"/>
    <mergeCell ref="A11:T11"/>
    <mergeCell ref="A12:E12"/>
    <mergeCell ref="A14:H14"/>
    <mergeCell ref="O3:Q4"/>
    <mergeCell ref="R3:S4"/>
    <mergeCell ref="T3:T5"/>
  </mergeCells>
  <printOptions horizontalCentered="1"/>
  <pageMargins left="0.25" right="0.25" top="1" bottom="0.75" header="0.3" footer="0.3"/>
  <pageSetup paperSize="3" orientation="landscape" r:id="rId1"/>
  <headerFooter alignWithMargins="0">
    <oddHeader>&amp;C
&amp;A</oddHeader>
    <oddFooter>&amp;L&amp;D     &amp;T&amp;CISSUED
JUNE 2009&amp;R&amp;F &amp;A
Page 45</oddFooter>
  </headerFooter>
  <colBreaks count="1" manualBreakCount="1">
    <brk id="20"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S30"/>
  <sheetViews>
    <sheetView showGridLines="0" zoomScale="86" zoomScaleNormal="86" zoomScalePageLayoutView="60" workbookViewId="0"/>
  </sheetViews>
  <sheetFormatPr defaultColWidth="6.44140625" defaultRowHeight="13.2" x14ac:dyDescent="0.25"/>
  <cols>
    <col min="1" max="1" width="10.88671875" style="2" customWidth="1"/>
    <col min="2" max="2" width="13.5546875" style="2" customWidth="1"/>
    <col min="3" max="3" width="12.5546875" style="2" customWidth="1"/>
    <col min="4" max="4" width="15.88671875" style="2" customWidth="1"/>
    <col min="5" max="6" width="8.33203125" style="2" customWidth="1"/>
    <col min="7" max="9" width="15.88671875" style="2" customWidth="1"/>
    <col min="10" max="10" width="57.33203125" style="2" customWidth="1"/>
    <col min="11" max="11" width="21.5546875" style="2" bestFit="1" customWidth="1"/>
    <col min="12" max="12" width="20.6640625" style="2" customWidth="1"/>
    <col min="13" max="13" width="12.6640625" style="2" customWidth="1"/>
    <col min="14" max="14" width="16.44140625" style="2" customWidth="1"/>
    <col min="15" max="15" width="17" style="2" customWidth="1"/>
    <col min="16" max="18" width="20.6640625" style="2" customWidth="1"/>
    <col min="19" max="19" width="8.6640625" style="2" customWidth="1"/>
    <col min="20" max="16384" width="6.44140625" style="2"/>
  </cols>
  <sheetData>
    <row r="1" spans="1:19" s="24" customFormat="1" ht="44.25" customHeight="1" thickBot="1" x14ac:dyDescent="0.3"/>
    <row r="2" spans="1:19" s="3" customFormat="1" ht="27.75" customHeight="1" x14ac:dyDescent="0.25">
      <c r="A2" s="869" t="s">
        <v>158</v>
      </c>
      <c r="B2" s="870"/>
      <c r="C2" s="870"/>
      <c r="D2" s="925"/>
      <c r="E2" s="925"/>
      <c r="F2" s="925"/>
      <c r="G2" s="925"/>
      <c r="H2" s="925"/>
      <c r="I2" s="925"/>
      <c r="J2" s="871"/>
      <c r="K2" s="851" t="s">
        <v>909</v>
      </c>
      <c r="L2" s="851"/>
      <c r="M2" s="851"/>
      <c r="N2" s="851"/>
      <c r="O2" s="851"/>
      <c r="P2" s="851"/>
      <c r="Q2" s="851"/>
      <c r="R2" s="851"/>
      <c r="S2" s="852"/>
    </row>
    <row r="3" spans="1:19" s="4" customFormat="1" ht="25.5" customHeight="1" x14ac:dyDescent="0.25">
      <c r="A3" s="828" t="s">
        <v>911</v>
      </c>
      <c r="B3" s="830" t="s">
        <v>836</v>
      </c>
      <c r="C3" s="826" t="s">
        <v>925</v>
      </c>
      <c r="D3" s="826" t="s">
        <v>29</v>
      </c>
      <c r="E3" s="886" t="s">
        <v>30</v>
      </c>
      <c r="F3" s="887"/>
      <c r="G3" s="853" t="s">
        <v>1997</v>
      </c>
      <c r="H3" s="947" t="s">
        <v>2326</v>
      </c>
      <c r="I3" s="826" t="s">
        <v>64</v>
      </c>
      <c r="J3" s="876" t="s">
        <v>822</v>
      </c>
      <c r="K3" s="818" t="s">
        <v>906</v>
      </c>
      <c r="L3" s="815" t="s">
        <v>931</v>
      </c>
      <c r="M3" s="815" t="s">
        <v>932</v>
      </c>
      <c r="N3" s="815" t="s">
        <v>2085</v>
      </c>
      <c r="O3" s="855" t="s">
        <v>2086</v>
      </c>
      <c r="P3" s="815" t="s">
        <v>933</v>
      </c>
      <c r="Q3" s="815" t="s">
        <v>940</v>
      </c>
      <c r="R3" s="815" t="s">
        <v>941</v>
      </c>
      <c r="S3" s="812" t="s">
        <v>934</v>
      </c>
    </row>
    <row r="4" spans="1:19" s="4" customFormat="1" ht="25.5" customHeight="1" x14ac:dyDescent="0.25">
      <c r="A4" s="828"/>
      <c r="B4" s="830"/>
      <c r="C4" s="826"/>
      <c r="D4" s="826"/>
      <c r="E4" s="940"/>
      <c r="F4" s="941"/>
      <c r="G4" s="890"/>
      <c r="H4" s="947"/>
      <c r="I4" s="826"/>
      <c r="J4" s="877"/>
      <c r="K4" s="819"/>
      <c r="L4" s="816"/>
      <c r="M4" s="816"/>
      <c r="N4" s="816"/>
      <c r="O4" s="856"/>
      <c r="P4" s="816"/>
      <c r="Q4" s="816"/>
      <c r="R4" s="816"/>
      <c r="S4" s="813"/>
    </row>
    <row r="5" spans="1:19" s="4" customFormat="1" ht="25.5" customHeight="1" thickBot="1" x14ac:dyDescent="0.3">
      <c r="A5" s="829"/>
      <c r="B5" s="831"/>
      <c r="C5" s="827"/>
      <c r="D5" s="827"/>
      <c r="E5" s="243" t="s">
        <v>968</v>
      </c>
      <c r="F5" s="243" t="s">
        <v>969</v>
      </c>
      <c r="G5" s="891"/>
      <c r="H5" s="948"/>
      <c r="I5" s="827"/>
      <c r="J5" s="878"/>
      <c r="K5" s="820"/>
      <c r="L5" s="817"/>
      <c r="M5" s="817"/>
      <c r="N5" s="817"/>
      <c r="O5" s="857"/>
      <c r="P5" s="817"/>
      <c r="Q5" s="817"/>
      <c r="R5" s="817"/>
      <c r="S5" s="814"/>
    </row>
    <row r="6" spans="1:19" s="32" customFormat="1" ht="32.1" customHeight="1" thickTop="1" x14ac:dyDescent="0.25">
      <c r="A6" s="245" t="s">
        <v>634</v>
      </c>
      <c r="B6" s="246" t="s">
        <v>531</v>
      </c>
      <c r="C6" s="246"/>
      <c r="D6" s="246"/>
      <c r="E6" s="246"/>
      <c r="F6" s="274">
        <f>ROUND(E6*3.785,2-LEN(INT(E6*3.785)))</f>
        <v>0</v>
      </c>
      <c r="G6" s="246"/>
      <c r="H6" s="246"/>
      <c r="I6" s="246"/>
      <c r="J6" s="247"/>
      <c r="K6" s="367"/>
      <c r="L6" s="89"/>
      <c r="M6" s="89"/>
      <c r="N6" s="89"/>
      <c r="O6" s="89"/>
      <c r="P6" s="89"/>
      <c r="Q6" s="89"/>
      <c r="R6" s="89"/>
      <c r="S6" s="90"/>
    </row>
    <row r="7" spans="1:19" s="32" customFormat="1" ht="32.1" customHeight="1" x14ac:dyDescent="0.25">
      <c r="A7" s="47"/>
      <c r="B7" s="182"/>
      <c r="C7" s="182"/>
      <c r="D7" s="182"/>
      <c r="E7" s="182"/>
      <c r="F7" s="274">
        <f>ROUND(E7*3.785,2-LEN(INT(E7*3.785)))</f>
        <v>0</v>
      </c>
      <c r="G7" s="182"/>
      <c r="H7" s="182"/>
      <c r="I7" s="182"/>
      <c r="J7" s="46"/>
      <c r="K7" s="364"/>
      <c r="L7" s="48"/>
      <c r="M7" s="48"/>
      <c r="N7" s="48"/>
      <c r="O7" s="48"/>
      <c r="P7" s="48"/>
      <c r="Q7" s="48"/>
      <c r="R7" s="48"/>
      <c r="S7" s="49"/>
    </row>
    <row r="8" spans="1:19" s="32" customFormat="1" ht="32.1" customHeight="1" x14ac:dyDescent="0.25">
      <c r="A8" s="47"/>
      <c r="B8" s="182"/>
      <c r="C8" s="182"/>
      <c r="D8" s="182"/>
      <c r="E8" s="182"/>
      <c r="F8" s="274">
        <f>ROUND(E8*3.785,2-LEN(INT(E8*3.785)))</f>
        <v>0</v>
      </c>
      <c r="G8" s="182"/>
      <c r="H8" s="182"/>
      <c r="I8" s="182"/>
      <c r="J8" s="46"/>
      <c r="K8" s="364"/>
      <c r="L8" s="48"/>
      <c r="M8" s="48"/>
      <c r="N8" s="48"/>
      <c r="O8" s="48"/>
      <c r="P8" s="48"/>
      <c r="Q8" s="48"/>
      <c r="R8" s="48"/>
      <c r="S8" s="49"/>
    </row>
    <row r="9" spans="1:19" s="32" customFormat="1" ht="32.1" customHeight="1" thickBot="1" x14ac:dyDescent="0.3">
      <c r="A9" s="29"/>
      <c r="B9" s="30"/>
      <c r="C9" s="30"/>
      <c r="D9" s="30"/>
      <c r="E9" s="30"/>
      <c r="F9" s="184">
        <f>ROUND(E9*3.785,2-LEN(INT(E9*3.785)))</f>
        <v>0</v>
      </c>
      <c r="G9" s="30"/>
      <c r="H9" s="30"/>
      <c r="I9" s="30"/>
      <c r="J9" s="31"/>
      <c r="K9" s="368"/>
      <c r="L9" s="44"/>
      <c r="M9" s="44"/>
      <c r="N9" s="44"/>
      <c r="O9" s="44"/>
      <c r="P9" s="44"/>
      <c r="Q9" s="44"/>
      <c r="R9" s="44"/>
      <c r="S9" s="45"/>
    </row>
    <row r="10" spans="1:19" s="13" customFormat="1" ht="24.75" customHeight="1" x14ac:dyDescent="0.25">
      <c r="A10" s="650"/>
      <c r="B10" s="153"/>
      <c r="C10" s="153"/>
      <c r="D10" s="153"/>
      <c r="E10" s="153"/>
      <c r="F10" s="153"/>
      <c r="G10" s="153"/>
      <c r="H10" s="153"/>
      <c r="I10" s="153"/>
      <c r="J10" s="651"/>
    </row>
    <row r="11" spans="1:19" s="13" customFormat="1" ht="24.75" customHeight="1" x14ac:dyDescent="0.25">
      <c r="A11" s="648" t="s">
        <v>880</v>
      </c>
      <c r="B11" s="96"/>
      <c r="C11" s="96"/>
      <c r="D11" s="96"/>
      <c r="E11" s="96"/>
      <c r="F11" s="96"/>
      <c r="G11" s="96"/>
      <c r="H11" s="96"/>
      <c r="I11" s="96"/>
      <c r="J11" s="652"/>
    </row>
    <row r="12" spans="1:19" s="13" customFormat="1" ht="24.75" customHeight="1" x14ac:dyDescent="0.25">
      <c r="A12" s="1045" t="s">
        <v>2327</v>
      </c>
      <c r="B12" s="1046"/>
      <c r="C12" s="1046"/>
      <c r="D12" s="1046"/>
      <c r="E12" s="1046"/>
      <c r="F12" s="1046"/>
      <c r="G12" s="1046"/>
      <c r="H12" s="1046"/>
      <c r="I12" s="1046"/>
      <c r="J12" s="1047"/>
    </row>
    <row r="13" spans="1:19" ht="24.75" customHeight="1" thickBot="1" x14ac:dyDescent="0.3">
      <c r="A13" s="1048" t="s">
        <v>635</v>
      </c>
      <c r="B13" s="1049"/>
      <c r="C13" s="1049"/>
      <c r="D13" s="1049"/>
      <c r="E13" s="1049"/>
      <c r="F13" s="1049"/>
      <c r="G13" s="1049"/>
      <c r="H13" s="1049"/>
      <c r="I13" s="1049"/>
      <c r="J13" s="1050"/>
      <c r="K13" s="39"/>
      <c r="L13" s="39"/>
      <c r="M13" s="39"/>
      <c r="N13" s="39"/>
    </row>
    <row r="14" spans="1:19" ht="28.65" customHeight="1" x14ac:dyDescent="0.25">
      <c r="A14" s="1044"/>
      <c r="B14" s="1044"/>
      <c r="C14" s="1044"/>
      <c r="D14" s="1044"/>
      <c r="E14" s="1044"/>
      <c r="F14" s="1044"/>
      <c r="G14" s="1044"/>
      <c r="H14" s="1044"/>
      <c r="I14" s="1044"/>
      <c r="J14" s="1044"/>
    </row>
    <row r="15" spans="1:19" ht="29.25" customHeight="1" x14ac:dyDescent="0.25">
      <c r="A15" s="374" t="s">
        <v>825</v>
      </c>
      <c r="B15" s="381"/>
      <c r="C15" s="381"/>
      <c r="D15" s="381"/>
      <c r="E15" s="381"/>
      <c r="F15" s="381"/>
      <c r="G15" s="381"/>
      <c r="H15" s="381"/>
      <c r="I15" s="24"/>
      <c r="J15" s="24"/>
      <c r="K15" s="24"/>
      <c r="L15" s="24"/>
      <c r="M15" s="24"/>
      <c r="N15" s="24"/>
      <c r="O15" s="24"/>
    </row>
    <row r="16" spans="1:19" ht="29.25" customHeight="1" x14ac:dyDescent="0.25">
      <c r="A16" s="858" t="s">
        <v>759</v>
      </c>
      <c r="B16" s="858"/>
      <c r="C16" s="858"/>
      <c r="D16" s="858"/>
      <c r="E16" s="858"/>
      <c r="F16" s="858"/>
      <c r="G16" s="858"/>
      <c r="H16" s="858"/>
      <c r="I16" s="24"/>
      <c r="J16" s="24"/>
      <c r="K16" s="24"/>
      <c r="L16" s="24"/>
      <c r="M16" s="24"/>
      <c r="N16" s="24"/>
      <c r="O16" s="24"/>
    </row>
    <row r="17" spans="1:10" ht="28.5" customHeight="1" x14ac:dyDescent="0.25">
      <c r="A17" s="1044"/>
      <c r="B17" s="1044"/>
      <c r="C17" s="1044"/>
      <c r="D17" s="1044"/>
      <c r="E17" s="1044"/>
      <c r="F17" s="1044"/>
      <c r="G17" s="1044"/>
      <c r="H17" s="1044"/>
      <c r="I17" s="1044"/>
      <c r="J17" s="1044"/>
    </row>
    <row r="18" spans="1:10" ht="43.5" customHeight="1" x14ac:dyDescent="0.25">
      <c r="A18" s="1044"/>
      <c r="B18" s="1044"/>
      <c r="C18" s="1044"/>
      <c r="D18" s="1044"/>
      <c r="E18" s="1044"/>
      <c r="F18" s="1044"/>
      <c r="G18" s="1044"/>
      <c r="H18" s="1044"/>
      <c r="I18" s="1044"/>
      <c r="J18" s="1044"/>
    </row>
    <row r="19" spans="1:10" ht="26.25" customHeight="1" x14ac:dyDescent="0.25">
      <c r="A19" s="919" t="s">
        <v>2300</v>
      </c>
      <c r="B19" s="919"/>
      <c r="C19" s="919"/>
      <c r="D19" s="919"/>
      <c r="E19" s="919"/>
      <c r="F19" s="24"/>
      <c r="G19" s="24"/>
      <c r="H19" s="24"/>
      <c r="I19" s="24"/>
      <c r="J19" s="24"/>
    </row>
    <row r="20" spans="1:10" x14ac:dyDescent="0.25">
      <c r="A20" s="24"/>
      <c r="B20" s="24"/>
      <c r="C20" s="24"/>
      <c r="D20" s="24"/>
      <c r="E20" s="24"/>
      <c r="F20" s="24"/>
      <c r="G20" s="24"/>
      <c r="H20" s="24"/>
      <c r="I20" s="24"/>
      <c r="J20" s="24"/>
    </row>
    <row r="21" spans="1:10" x14ac:dyDescent="0.25">
      <c r="A21" s="24"/>
      <c r="B21" s="24"/>
      <c r="C21" s="24"/>
      <c r="D21" s="24"/>
      <c r="E21" s="24"/>
      <c r="F21" s="24"/>
      <c r="G21" s="24"/>
      <c r="H21" s="24"/>
      <c r="I21" s="24"/>
      <c r="J21" s="24"/>
    </row>
    <row r="22" spans="1:10" x14ac:dyDescent="0.25">
      <c r="A22" s="24"/>
      <c r="B22" s="24"/>
      <c r="C22" s="24"/>
      <c r="D22" s="24"/>
      <c r="E22" s="24"/>
      <c r="F22" s="24"/>
      <c r="G22" s="24"/>
      <c r="H22" s="24"/>
      <c r="I22" s="24"/>
      <c r="J22" s="24"/>
    </row>
    <row r="23" spans="1:10" x14ac:dyDescent="0.25">
      <c r="A23" s="24"/>
      <c r="B23" s="24"/>
      <c r="C23" s="24"/>
      <c r="D23" s="24"/>
      <c r="E23" s="24"/>
      <c r="F23" s="24"/>
      <c r="G23" s="24"/>
      <c r="H23" s="24"/>
      <c r="I23" s="24"/>
      <c r="J23" s="24"/>
    </row>
    <row r="24" spans="1:10" x14ac:dyDescent="0.25">
      <c r="A24" s="24"/>
      <c r="B24" s="24"/>
      <c r="C24" s="24"/>
      <c r="D24" s="24"/>
      <c r="E24" s="24"/>
      <c r="F24" s="24"/>
      <c r="G24" s="24"/>
      <c r="H24" s="24"/>
      <c r="I24" s="24"/>
      <c r="J24" s="24"/>
    </row>
    <row r="25" spans="1:10" x14ac:dyDescent="0.25">
      <c r="A25" s="24"/>
      <c r="B25" s="24"/>
      <c r="C25" s="24"/>
      <c r="D25" s="24"/>
      <c r="E25" s="24"/>
      <c r="F25" s="24"/>
      <c r="G25" s="24"/>
      <c r="H25" s="24"/>
      <c r="I25" s="24"/>
      <c r="J25" s="24"/>
    </row>
    <row r="26" spans="1:10" x14ac:dyDescent="0.25">
      <c r="A26" s="24"/>
      <c r="B26" s="24"/>
      <c r="C26" s="24"/>
      <c r="D26" s="24"/>
      <c r="E26" s="24"/>
      <c r="F26" s="24"/>
      <c r="G26" s="24"/>
      <c r="H26" s="24"/>
      <c r="I26" s="24"/>
      <c r="J26" s="24"/>
    </row>
    <row r="27" spans="1:10" x14ac:dyDescent="0.25">
      <c r="A27" s="24"/>
      <c r="B27" s="24"/>
      <c r="C27" s="24"/>
      <c r="D27" s="24"/>
      <c r="E27" s="24"/>
      <c r="F27" s="24"/>
      <c r="G27" s="24"/>
      <c r="H27" s="24"/>
      <c r="I27" s="24"/>
      <c r="J27" s="24"/>
    </row>
    <row r="28" spans="1:10" x14ac:dyDescent="0.25">
      <c r="A28" s="24"/>
      <c r="B28" s="24"/>
      <c r="C28" s="24"/>
      <c r="D28" s="24"/>
      <c r="E28" s="24"/>
      <c r="F28" s="24"/>
      <c r="G28" s="24"/>
      <c r="H28" s="24"/>
      <c r="I28" s="24"/>
      <c r="J28" s="24"/>
    </row>
    <row r="29" spans="1:10" x14ac:dyDescent="0.25">
      <c r="A29" s="24"/>
      <c r="B29" s="24"/>
      <c r="C29" s="24"/>
      <c r="D29" s="24"/>
      <c r="E29" s="24"/>
      <c r="F29" s="24"/>
      <c r="G29" s="24"/>
      <c r="H29" s="24"/>
      <c r="I29" s="24"/>
      <c r="J29" s="24"/>
    </row>
    <row r="30" spans="1:10" x14ac:dyDescent="0.25">
      <c r="A30" s="24"/>
      <c r="B30" s="24"/>
      <c r="C30" s="24"/>
      <c r="D30" s="24"/>
      <c r="E30" s="24"/>
      <c r="F30" s="24"/>
      <c r="G30" s="24"/>
      <c r="H30" s="24"/>
      <c r="I30" s="24"/>
      <c r="J30" s="24"/>
    </row>
  </sheetData>
  <mergeCells count="27">
    <mergeCell ref="A2:J2"/>
    <mergeCell ref="K2:S2"/>
    <mergeCell ref="A3:A5"/>
    <mergeCell ref="B3:B5"/>
    <mergeCell ref="C3:C5"/>
    <mergeCell ref="D3:D5"/>
    <mergeCell ref="E3:F4"/>
    <mergeCell ref="G3:G5"/>
    <mergeCell ref="H3:H5"/>
    <mergeCell ref="I3:I5"/>
    <mergeCell ref="P3:P5"/>
    <mergeCell ref="O3:O5"/>
    <mergeCell ref="Q3:Q5"/>
    <mergeCell ref="R3:R5"/>
    <mergeCell ref="A19:E19"/>
    <mergeCell ref="S3:S5"/>
    <mergeCell ref="A14:J14"/>
    <mergeCell ref="A16:H16"/>
    <mergeCell ref="A17:J17"/>
    <mergeCell ref="A18:J18"/>
    <mergeCell ref="A12:J12"/>
    <mergeCell ref="A13:J13"/>
    <mergeCell ref="J3:J5"/>
    <mergeCell ref="K3:K5"/>
    <mergeCell ref="L3:L5"/>
    <mergeCell ref="M3:M5"/>
    <mergeCell ref="N3:N5"/>
  </mergeCells>
  <printOptions horizontalCentered="1"/>
  <pageMargins left="0" right="0" top="1" bottom="0.75" header="0.3" footer="0.3"/>
  <pageSetup paperSize="3" orientation="landscape" r:id="rId1"/>
  <headerFooter alignWithMargins="0">
    <oddHeader>&amp;C&amp;16
&amp;A</oddHeader>
    <oddFooter>&amp;C&amp;14ISSUED
JUNE 2009&amp;R&amp;12&amp;F &amp;A
Page 46</oddFooter>
  </headerFooter>
  <colBreaks count="1" manualBreakCount="1">
    <brk id="10"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S27"/>
  <sheetViews>
    <sheetView showGridLines="0" zoomScale="87" zoomScaleNormal="87" zoomScalePageLayoutView="60" workbookViewId="0"/>
  </sheetViews>
  <sheetFormatPr defaultColWidth="6.44140625" defaultRowHeight="13.2" x14ac:dyDescent="0.25"/>
  <cols>
    <col min="1" max="1" width="9" style="2" customWidth="1"/>
    <col min="2" max="2" width="13.5546875" style="2" customWidth="1"/>
    <col min="3" max="3" width="14.44140625" style="2" customWidth="1"/>
    <col min="4" max="9" width="8.88671875" style="2" customWidth="1"/>
    <col min="10" max="10" width="60.33203125" style="2" customWidth="1"/>
    <col min="11" max="11" width="21.5546875" style="2" bestFit="1" customWidth="1"/>
    <col min="12" max="12" width="20.6640625" style="2" customWidth="1"/>
    <col min="13" max="13" width="12.6640625" style="2" customWidth="1"/>
    <col min="14" max="14" width="16.44140625" style="2" customWidth="1"/>
    <col min="15" max="15" width="17" style="2" customWidth="1"/>
    <col min="16" max="18" width="20.6640625" style="2" customWidth="1"/>
    <col min="19" max="19" width="8.6640625" style="2" customWidth="1"/>
    <col min="20" max="16384" width="6.44140625" style="2"/>
  </cols>
  <sheetData>
    <row r="1" spans="1:19" s="24" customFormat="1" ht="44.25" customHeight="1" thickBot="1" x14ac:dyDescent="0.3"/>
    <row r="2" spans="1:19" s="3" customFormat="1" ht="25.5" customHeight="1" x14ac:dyDescent="0.25">
      <c r="A2" s="869" t="s">
        <v>144</v>
      </c>
      <c r="B2" s="870"/>
      <c r="C2" s="870"/>
      <c r="D2" s="870"/>
      <c r="E2" s="870"/>
      <c r="F2" s="870"/>
      <c r="G2" s="870"/>
      <c r="H2" s="870"/>
      <c r="I2" s="870"/>
      <c r="J2" s="871"/>
      <c r="K2" s="851" t="s">
        <v>909</v>
      </c>
      <c r="L2" s="851"/>
      <c r="M2" s="851"/>
      <c r="N2" s="851"/>
      <c r="O2" s="851"/>
      <c r="P2" s="851"/>
      <c r="Q2" s="851"/>
      <c r="R2" s="851"/>
      <c r="S2" s="852"/>
    </row>
    <row r="3" spans="1:19" s="4" customFormat="1" ht="25.5" customHeight="1" x14ac:dyDescent="0.25">
      <c r="A3" s="828" t="s">
        <v>911</v>
      </c>
      <c r="B3" s="830" t="s">
        <v>836</v>
      </c>
      <c r="C3" s="826" t="s">
        <v>925</v>
      </c>
      <c r="D3" s="826" t="s">
        <v>49</v>
      </c>
      <c r="E3" s="826"/>
      <c r="F3" s="826" t="s">
        <v>16</v>
      </c>
      <c r="G3" s="826"/>
      <c r="H3" s="826" t="s">
        <v>17</v>
      </c>
      <c r="I3" s="826"/>
      <c r="J3" s="832" t="s">
        <v>822</v>
      </c>
      <c r="K3" s="818" t="s">
        <v>906</v>
      </c>
      <c r="L3" s="815" t="s">
        <v>931</v>
      </c>
      <c r="M3" s="815" t="s">
        <v>932</v>
      </c>
      <c r="N3" s="815" t="s">
        <v>2085</v>
      </c>
      <c r="O3" s="855" t="s">
        <v>2086</v>
      </c>
      <c r="P3" s="815" t="s">
        <v>933</v>
      </c>
      <c r="Q3" s="815" t="s">
        <v>940</v>
      </c>
      <c r="R3" s="815" t="s">
        <v>941</v>
      </c>
      <c r="S3" s="812" t="s">
        <v>934</v>
      </c>
    </row>
    <row r="4" spans="1:19" s="4" customFormat="1" ht="25.5" customHeight="1" x14ac:dyDescent="0.25">
      <c r="A4" s="828"/>
      <c r="B4" s="830"/>
      <c r="C4" s="826"/>
      <c r="D4" s="826"/>
      <c r="E4" s="826"/>
      <c r="F4" s="826"/>
      <c r="G4" s="826"/>
      <c r="H4" s="826"/>
      <c r="I4" s="826"/>
      <c r="J4" s="832"/>
      <c r="K4" s="819"/>
      <c r="L4" s="816"/>
      <c r="M4" s="816"/>
      <c r="N4" s="816"/>
      <c r="O4" s="856"/>
      <c r="P4" s="816"/>
      <c r="Q4" s="816"/>
      <c r="R4" s="816"/>
      <c r="S4" s="813"/>
    </row>
    <row r="5" spans="1:19" s="4" customFormat="1" ht="25.5" customHeight="1" thickBot="1" x14ac:dyDescent="0.3">
      <c r="A5" s="829"/>
      <c r="B5" s="831"/>
      <c r="C5" s="827"/>
      <c r="D5" s="243" t="s">
        <v>968</v>
      </c>
      <c r="E5" s="243" t="s">
        <v>969</v>
      </c>
      <c r="F5" s="243" t="s">
        <v>943</v>
      </c>
      <c r="G5" s="243" t="s">
        <v>944</v>
      </c>
      <c r="H5" s="243" t="s">
        <v>943</v>
      </c>
      <c r="I5" s="243" t="s">
        <v>944</v>
      </c>
      <c r="J5" s="833"/>
      <c r="K5" s="820"/>
      <c r="L5" s="817"/>
      <c r="M5" s="817"/>
      <c r="N5" s="817"/>
      <c r="O5" s="857"/>
      <c r="P5" s="817"/>
      <c r="Q5" s="817"/>
      <c r="R5" s="817"/>
      <c r="S5" s="814"/>
    </row>
    <row r="6" spans="1:19" s="32" customFormat="1" ht="32.1" customHeight="1" thickTop="1" x14ac:dyDescent="0.25">
      <c r="A6" s="245" t="s">
        <v>47</v>
      </c>
      <c r="B6" s="246" t="s">
        <v>48</v>
      </c>
      <c r="C6" s="246"/>
      <c r="D6" s="259"/>
      <c r="E6" s="274">
        <f>ROUND(D6*3.785,2-LEN(INT(D6*3.785)))</f>
        <v>0</v>
      </c>
      <c r="F6" s="259"/>
      <c r="G6" s="260">
        <f>ROUND(F6*25,2-LEN(INT(F6*25)))</f>
        <v>0</v>
      </c>
      <c r="H6" s="259"/>
      <c r="I6" s="260">
        <f>ROUND(H6*25,2-LEN(INT(H6*25)))</f>
        <v>0</v>
      </c>
      <c r="J6" s="247"/>
      <c r="K6" s="367"/>
      <c r="L6" s="89"/>
      <c r="M6" s="89"/>
      <c r="N6" s="89"/>
      <c r="O6" s="89"/>
      <c r="P6" s="89"/>
      <c r="Q6" s="89"/>
      <c r="R6" s="89"/>
      <c r="S6" s="90"/>
    </row>
    <row r="7" spans="1:19" s="32" customFormat="1" ht="32.1" customHeight="1" x14ac:dyDescent="0.25">
      <c r="A7" s="47"/>
      <c r="B7" s="182"/>
      <c r="C7" s="182"/>
      <c r="D7" s="165"/>
      <c r="E7" s="274">
        <f>ROUND(D7*3.785,2-LEN(INT(D7*3.785)))</f>
        <v>0</v>
      </c>
      <c r="F7" s="165"/>
      <c r="G7" s="183">
        <f>ROUND(F7*25,2-LEN(INT(F7*25)))</f>
        <v>0</v>
      </c>
      <c r="H7" s="165"/>
      <c r="I7" s="183">
        <f>ROUND(H7*25,2-LEN(INT(H7*25)))</f>
        <v>0</v>
      </c>
      <c r="J7" s="46"/>
      <c r="K7" s="364"/>
      <c r="L7" s="48"/>
      <c r="M7" s="48"/>
      <c r="N7" s="48"/>
      <c r="O7" s="48"/>
      <c r="P7" s="48"/>
      <c r="Q7" s="48"/>
      <c r="R7" s="48"/>
      <c r="S7" s="49"/>
    </row>
    <row r="8" spans="1:19" s="32" customFormat="1" ht="32.1" customHeight="1" thickBot="1" x14ac:dyDescent="0.3">
      <c r="A8" s="29"/>
      <c r="B8" s="30"/>
      <c r="C8" s="30"/>
      <c r="D8" s="41"/>
      <c r="E8" s="184">
        <f>ROUND(D8*3.785,2-LEN(INT(D8*3.785)))</f>
        <v>0</v>
      </c>
      <c r="F8" s="41"/>
      <c r="G8" s="34">
        <f>ROUND(F8*25,2-LEN(INT(F8*25)))</f>
        <v>0</v>
      </c>
      <c r="H8" s="41"/>
      <c r="I8" s="34">
        <f>ROUND(H8*25,2-LEN(INT(H8*25)))</f>
        <v>0</v>
      </c>
      <c r="J8" s="31"/>
      <c r="K8" s="368"/>
      <c r="L8" s="44"/>
      <c r="M8" s="44"/>
      <c r="N8" s="44"/>
      <c r="O8" s="44"/>
      <c r="P8" s="44"/>
      <c r="Q8" s="44"/>
      <c r="R8" s="44"/>
      <c r="S8" s="45"/>
    </row>
    <row r="9" spans="1:19" s="13" customFormat="1" ht="24.75" customHeight="1" x14ac:dyDescent="0.25">
      <c r="A9" s="650"/>
      <c r="B9" s="153"/>
      <c r="C9" s="153"/>
      <c r="D9" s="153"/>
      <c r="E9" s="153"/>
      <c r="F9" s="153"/>
      <c r="G9" s="153"/>
      <c r="H9" s="153"/>
      <c r="I9" s="153"/>
      <c r="J9" s="651"/>
    </row>
    <row r="10" spans="1:19" s="13" customFormat="1" ht="24.75" customHeight="1" x14ac:dyDescent="0.25">
      <c r="A10" s="648" t="s">
        <v>828</v>
      </c>
      <c r="B10" s="96"/>
      <c r="C10" s="96"/>
      <c r="D10" s="96"/>
      <c r="E10" s="96"/>
      <c r="F10" s="96"/>
      <c r="G10" s="96"/>
      <c r="H10" s="96"/>
      <c r="I10" s="96"/>
      <c r="J10" s="652"/>
    </row>
    <row r="11" spans="1:19" s="13" customFormat="1" ht="24.75" customHeight="1" thickBot="1" x14ac:dyDescent="0.3">
      <c r="A11" s="864" t="s">
        <v>2328</v>
      </c>
      <c r="B11" s="865"/>
      <c r="C11" s="865"/>
      <c r="D11" s="865"/>
      <c r="E11" s="865"/>
      <c r="F11" s="865"/>
      <c r="G11" s="865"/>
      <c r="H11" s="865"/>
      <c r="I11" s="865"/>
      <c r="J11" s="866"/>
    </row>
    <row r="12" spans="1:19" ht="28.65" customHeight="1" x14ac:dyDescent="0.25">
      <c r="A12" s="1044"/>
      <c r="B12" s="1044"/>
      <c r="C12" s="1044"/>
      <c r="D12" s="1044"/>
      <c r="E12" s="1044"/>
      <c r="F12" s="1044"/>
      <c r="G12" s="1044"/>
      <c r="H12" s="1044"/>
      <c r="I12" s="1044"/>
      <c r="J12" s="1044"/>
      <c r="K12" s="39"/>
      <c r="L12" s="39"/>
      <c r="M12" s="39"/>
      <c r="N12" s="39"/>
    </row>
    <row r="13" spans="1:19" ht="28.65" customHeight="1" x14ac:dyDescent="0.25">
      <c r="A13" s="840" t="s">
        <v>825</v>
      </c>
      <c r="B13" s="840"/>
      <c r="C13" s="840"/>
      <c r="D13" s="840"/>
      <c r="E13" s="840"/>
      <c r="F13" s="840"/>
      <c r="G13" s="840"/>
      <c r="H13" s="840"/>
      <c r="I13" s="840"/>
      <c r="J13" s="840"/>
    </row>
    <row r="14" spans="1:19" ht="26.25" customHeight="1" x14ac:dyDescent="0.25">
      <c r="A14" s="834" t="s">
        <v>787</v>
      </c>
      <c r="B14" s="834"/>
      <c r="C14" s="834"/>
      <c r="D14" s="834"/>
      <c r="E14" s="834"/>
      <c r="F14" s="834"/>
      <c r="G14" s="834"/>
      <c r="H14" s="834"/>
      <c r="I14" s="834"/>
      <c r="J14" s="834"/>
    </row>
    <row r="15" spans="1:19" ht="43.5" customHeight="1" x14ac:dyDescent="0.25">
      <c r="A15" s="1044"/>
      <c r="B15" s="1044"/>
      <c r="C15" s="1044"/>
      <c r="D15" s="1044"/>
      <c r="E15" s="1044"/>
      <c r="F15" s="1044"/>
      <c r="G15" s="1044"/>
      <c r="H15" s="1044"/>
      <c r="I15" s="1044"/>
      <c r="J15" s="1044"/>
    </row>
    <row r="16" spans="1:19" ht="26.25" customHeight="1" x14ac:dyDescent="0.25">
      <c r="A16" s="919" t="s">
        <v>2300</v>
      </c>
      <c r="B16" s="919"/>
      <c r="C16" s="919"/>
      <c r="D16" s="919"/>
      <c r="E16" s="919"/>
      <c r="F16" s="24"/>
      <c r="G16" s="24"/>
      <c r="H16" s="24"/>
      <c r="I16" s="24"/>
      <c r="J16" s="24"/>
    </row>
    <row r="17" spans="1:10" x14ac:dyDescent="0.25">
      <c r="A17" s="24"/>
      <c r="B17" s="24"/>
      <c r="C17" s="24"/>
      <c r="D17" s="24"/>
      <c r="E17" s="24"/>
      <c r="F17" s="24"/>
      <c r="G17" s="24"/>
      <c r="H17" s="24"/>
      <c r="I17" s="24"/>
      <c r="J17" s="24"/>
    </row>
    <row r="18" spans="1:10" x14ac:dyDescent="0.25">
      <c r="A18" s="24"/>
      <c r="B18" s="24"/>
      <c r="C18" s="24"/>
      <c r="D18" s="24"/>
      <c r="E18" s="24"/>
      <c r="F18" s="24"/>
      <c r="G18" s="24"/>
      <c r="H18" s="24"/>
      <c r="I18" s="24"/>
      <c r="J18" s="24"/>
    </row>
    <row r="19" spans="1:10" x14ac:dyDescent="0.25">
      <c r="A19" s="24"/>
      <c r="B19" s="24"/>
      <c r="C19" s="24"/>
      <c r="D19" s="24"/>
      <c r="E19" s="24"/>
      <c r="F19" s="24"/>
      <c r="G19" s="24"/>
      <c r="H19" s="24"/>
      <c r="I19" s="24"/>
      <c r="J19" s="24"/>
    </row>
    <row r="20" spans="1:10" x14ac:dyDescent="0.25">
      <c r="A20" s="24"/>
      <c r="B20" s="24"/>
      <c r="C20" s="24"/>
      <c r="D20" s="24"/>
      <c r="E20" s="24"/>
      <c r="F20" s="24"/>
      <c r="G20" s="24"/>
      <c r="H20" s="24"/>
      <c r="I20" s="24"/>
      <c r="J20" s="24"/>
    </row>
    <row r="21" spans="1:10" x14ac:dyDescent="0.25">
      <c r="A21" s="24"/>
      <c r="B21" s="24"/>
      <c r="C21" s="24"/>
      <c r="D21" s="24"/>
      <c r="E21" s="24"/>
      <c r="F21" s="24"/>
      <c r="G21" s="24"/>
      <c r="H21" s="24"/>
      <c r="I21" s="24"/>
      <c r="J21" s="24"/>
    </row>
    <row r="22" spans="1:10" x14ac:dyDescent="0.25">
      <c r="A22" s="24"/>
      <c r="B22" s="24"/>
      <c r="C22" s="24"/>
      <c r="D22" s="24"/>
      <c r="E22" s="24"/>
      <c r="F22" s="24"/>
      <c r="G22" s="24"/>
      <c r="H22" s="24"/>
      <c r="I22" s="24"/>
      <c r="J22" s="24"/>
    </row>
    <row r="23" spans="1:10" x14ac:dyDescent="0.25">
      <c r="A23" s="24"/>
      <c r="B23" s="24"/>
      <c r="C23" s="24"/>
      <c r="D23" s="24"/>
      <c r="E23" s="24"/>
      <c r="F23" s="24"/>
      <c r="G23" s="24"/>
      <c r="H23" s="24"/>
      <c r="I23" s="24"/>
      <c r="J23" s="24"/>
    </row>
    <row r="24" spans="1:10" x14ac:dyDescent="0.25">
      <c r="A24" s="24"/>
      <c r="B24" s="24"/>
      <c r="C24" s="24"/>
      <c r="D24" s="24"/>
      <c r="E24" s="24"/>
      <c r="F24" s="24"/>
      <c r="G24" s="24"/>
      <c r="H24" s="24"/>
      <c r="I24" s="24"/>
      <c r="J24" s="24"/>
    </row>
    <row r="25" spans="1:10" x14ac:dyDescent="0.25">
      <c r="A25" s="24"/>
      <c r="B25" s="24"/>
      <c r="C25" s="24"/>
      <c r="D25" s="24"/>
      <c r="E25" s="24"/>
      <c r="F25" s="24"/>
      <c r="G25" s="24"/>
      <c r="H25" s="24"/>
      <c r="I25" s="24"/>
      <c r="J25" s="24"/>
    </row>
    <row r="26" spans="1:10" x14ac:dyDescent="0.25">
      <c r="A26" s="24"/>
      <c r="B26" s="24"/>
      <c r="C26" s="24"/>
      <c r="D26" s="24"/>
      <c r="E26" s="24"/>
      <c r="F26" s="24"/>
      <c r="G26" s="24"/>
      <c r="H26" s="24"/>
      <c r="I26" s="24"/>
      <c r="J26" s="24"/>
    </row>
    <row r="27" spans="1:10" x14ac:dyDescent="0.25">
      <c r="A27" s="24"/>
      <c r="B27" s="24"/>
      <c r="C27" s="24"/>
      <c r="D27" s="24"/>
      <c r="E27" s="24"/>
      <c r="F27" s="24"/>
      <c r="G27" s="24"/>
      <c r="H27" s="24"/>
      <c r="I27" s="24"/>
      <c r="J27" s="24"/>
    </row>
  </sheetData>
  <mergeCells count="24">
    <mergeCell ref="A2:J2"/>
    <mergeCell ref="K2:S2"/>
    <mergeCell ref="A3:A5"/>
    <mergeCell ref="B3:B5"/>
    <mergeCell ref="C3:C5"/>
    <mergeCell ref="D3:E4"/>
    <mergeCell ref="F3:G4"/>
    <mergeCell ref="H3:I4"/>
    <mergeCell ref="J3:J5"/>
    <mergeCell ref="K3:K5"/>
    <mergeCell ref="N3:N5"/>
    <mergeCell ref="O3:O5"/>
    <mergeCell ref="A15:J15"/>
    <mergeCell ref="A16:E16"/>
    <mergeCell ref="R3:R5"/>
    <mergeCell ref="S3:S5"/>
    <mergeCell ref="A11:J11"/>
    <mergeCell ref="A12:J12"/>
    <mergeCell ref="A13:J13"/>
    <mergeCell ref="A14:J14"/>
    <mergeCell ref="L3:L5"/>
    <mergeCell ref="M3:M5"/>
    <mergeCell ref="P3:P5"/>
    <mergeCell ref="Q3:Q5"/>
  </mergeCells>
  <printOptions horizontalCentered="1"/>
  <pageMargins left="0" right="0" top="1" bottom="0.75" header="0.3" footer="0.3"/>
  <pageSetup paperSize="3" orientation="landscape" r:id="rId1"/>
  <headerFooter alignWithMargins="0">
    <oddHeader>&amp;C&amp;16
&amp;A</oddHeader>
    <oddFooter>&amp;C&amp;14ISSUED
JUNE 2009&amp;R&amp;12&amp;F &amp;A
Page 47</oddFooter>
  </headerFooter>
  <colBreaks count="1" manualBreakCount="1">
    <brk id="10"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S26"/>
  <sheetViews>
    <sheetView showGridLines="0" zoomScale="77" zoomScaleNormal="77" zoomScalePageLayoutView="60" workbookViewId="0"/>
  </sheetViews>
  <sheetFormatPr defaultColWidth="6.44140625" defaultRowHeight="13.2" x14ac:dyDescent="0.25"/>
  <cols>
    <col min="1" max="1" width="9" style="2" customWidth="1"/>
    <col min="2" max="2" width="13.5546875" style="2" customWidth="1"/>
    <col min="3" max="3" width="15.6640625" style="2" customWidth="1"/>
    <col min="4" max="9" width="9.109375" style="2" customWidth="1"/>
    <col min="10" max="10" width="57.44140625" style="2" customWidth="1"/>
    <col min="11" max="11" width="21.5546875" style="2" bestFit="1" customWidth="1"/>
    <col min="12" max="12" width="20.6640625" style="2" customWidth="1"/>
    <col min="13" max="13" width="12.6640625" style="2" customWidth="1"/>
    <col min="14" max="14" width="16.44140625" style="2" customWidth="1"/>
    <col min="15" max="15" width="17" style="2" customWidth="1"/>
    <col min="16" max="18" width="20.6640625" style="2" customWidth="1"/>
    <col min="19" max="19" width="8.6640625" style="2" customWidth="1"/>
    <col min="20" max="16384" width="6.44140625" style="2"/>
  </cols>
  <sheetData>
    <row r="1" spans="1:19" s="24" customFormat="1" ht="44.25" customHeight="1" thickBot="1" x14ac:dyDescent="0.3"/>
    <row r="2" spans="1:19" s="3" customFormat="1" ht="25.5" customHeight="1" x14ac:dyDescent="0.25">
      <c r="A2" s="869" t="s">
        <v>150</v>
      </c>
      <c r="B2" s="870"/>
      <c r="C2" s="870"/>
      <c r="D2" s="870"/>
      <c r="E2" s="870"/>
      <c r="F2" s="870"/>
      <c r="G2" s="870"/>
      <c r="H2" s="870"/>
      <c r="I2" s="870"/>
      <c r="J2" s="871"/>
      <c r="K2" s="851" t="s">
        <v>909</v>
      </c>
      <c r="L2" s="851"/>
      <c r="M2" s="851"/>
      <c r="N2" s="851"/>
      <c r="O2" s="851"/>
      <c r="P2" s="851"/>
      <c r="Q2" s="851"/>
      <c r="R2" s="851"/>
      <c r="S2" s="852"/>
    </row>
    <row r="3" spans="1:19" s="4" customFormat="1" ht="25.5" customHeight="1" x14ac:dyDescent="0.25">
      <c r="A3" s="828" t="s">
        <v>911</v>
      </c>
      <c r="B3" s="830" t="s">
        <v>836</v>
      </c>
      <c r="C3" s="853" t="s">
        <v>925</v>
      </c>
      <c r="D3" s="826" t="s">
        <v>49</v>
      </c>
      <c r="E3" s="826"/>
      <c r="F3" s="826" t="s">
        <v>16</v>
      </c>
      <c r="G3" s="826"/>
      <c r="H3" s="826" t="s">
        <v>17</v>
      </c>
      <c r="I3" s="826"/>
      <c r="J3" s="832" t="s">
        <v>822</v>
      </c>
      <c r="K3" s="818" t="s">
        <v>906</v>
      </c>
      <c r="L3" s="815" t="s">
        <v>931</v>
      </c>
      <c r="M3" s="815" t="s">
        <v>932</v>
      </c>
      <c r="N3" s="815" t="s">
        <v>2085</v>
      </c>
      <c r="O3" s="855" t="s">
        <v>2086</v>
      </c>
      <c r="P3" s="815" t="s">
        <v>933</v>
      </c>
      <c r="Q3" s="815" t="s">
        <v>940</v>
      </c>
      <c r="R3" s="815" t="s">
        <v>941</v>
      </c>
      <c r="S3" s="812" t="s">
        <v>934</v>
      </c>
    </row>
    <row r="4" spans="1:19" s="4" customFormat="1" ht="25.5" customHeight="1" x14ac:dyDescent="0.25">
      <c r="A4" s="828"/>
      <c r="B4" s="830"/>
      <c r="C4" s="890"/>
      <c r="D4" s="826"/>
      <c r="E4" s="826"/>
      <c r="F4" s="826"/>
      <c r="G4" s="826"/>
      <c r="H4" s="826"/>
      <c r="I4" s="826"/>
      <c r="J4" s="832"/>
      <c r="K4" s="819"/>
      <c r="L4" s="816"/>
      <c r="M4" s="816"/>
      <c r="N4" s="816"/>
      <c r="O4" s="856"/>
      <c r="P4" s="816"/>
      <c r="Q4" s="816"/>
      <c r="R4" s="816"/>
      <c r="S4" s="813"/>
    </row>
    <row r="5" spans="1:19" s="4" customFormat="1" ht="25.5" customHeight="1" thickBot="1" x14ac:dyDescent="0.3">
      <c r="A5" s="829"/>
      <c r="B5" s="831"/>
      <c r="C5" s="891"/>
      <c r="D5" s="243" t="s">
        <v>968</v>
      </c>
      <c r="E5" s="243" t="s">
        <v>969</v>
      </c>
      <c r="F5" s="243" t="s">
        <v>943</v>
      </c>
      <c r="G5" s="243" t="s">
        <v>944</v>
      </c>
      <c r="H5" s="243" t="s">
        <v>943</v>
      </c>
      <c r="I5" s="243" t="s">
        <v>944</v>
      </c>
      <c r="J5" s="833"/>
      <c r="K5" s="820"/>
      <c r="L5" s="817"/>
      <c r="M5" s="817"/>
      <c r="N5" s="817"/>
      <c r="O5" s="857"/>
      <c r="P5" s="817"/>
      <c r="Q5" s="817"/>
      <c r="R5" s="817"/>
      <c r="S5" s="814"/>
    </row>
    <row r="6" spans="1:19" s="32" customFormat="1" ht="32.1" customHeight="1" thickTop="1" x14ac:dyDescent="0.25">
      <c r="A6" s="245" t="s">
        <v>629</v>
      </c>
      <c r="B6" s="246"/>
      <c r="C6" s="246"/>
      <c r="D6" s="259"/>
      <c r="E6" s="274">
        <f>ROUND(D6*3.785,2-LEN(INT(D6*3.785)))</f>
        <v>0</v>
      </c>
      <c r="F6" s="259"/>
      <c r="G6" s="260">
        <f>ROUND(F6*25,2-LEN(INT(F6*25)))</f>
        <v>0</v>
      </c>
      <c r="H6" s="259"/>
      <c r="I6" s="260">
        <f>ROUND(H6*25,2-LEN(INT(H6*25)))</f>
        <v>0</v>
      </c>
      <c r="J6" s="247"/>
      <c r="K6" s="367"/>
      <c r="L6" s="89"/>
      <c r="M6" s="89"/>
      <c r="N6" s="89"/>
      <c r="O6" s="89"/>
      <c r="P6" s="89"/>
      <c r="Q6" s="89"/>
      <c r="R6" s="89"/>
      <c r="S6" s="90"/>
    </row>
    <row r="7" spans="1:19" s="32" customFormat="1" ht="32.1" customHeight="1" x14ac:dyDescent="0.25">
      <c r="A7" s="47"/>
      <c r="B7" s="182"/>
      <c r="C7" s="182"/>
      <c r="D7" s="165"/>
      <c r="E7" s="274">
        <f>ROUND(D7*3.785,2-LEN(INT(D7*3.785)))</f>
        <v>0</v>
      </c>
      <c r="F7" s="165"/>
      <c r="G7" s="183">
        <f>ROUND(F7*25,2-LEN(INT(F7*25)))</f>
        <v>0</v>
      </c>
      <c r="H7" s="165"/>
      <c r="I7" s="183">
        <f>ROUND(H7*25,2-LEN(INT(H7*25)))</f>
        <v>0</v>
      </c>
      <c r="J7" s="46"/>
      <c r="K7" s="364"/>
      <c r="L7" s="48"/>
      <c r="M7" s="48"/>
      <c r="N7" s="48"/>
      <c r="O7" s="48"/>
      <c r="P7" s="48"/>
      <c r="Q7" s="48"/>
      <c r="R7" s="48"/>
      <c r="S7" s="49"/>
    </row>
    <row r="8" spans="1:19" s="32" customFormat="1" ht="32.1" customHeight="1" thickBot="1" x14ac:dyDescent="0.3">
      <c r="A8" s="29"/>
      <c r="B8" s="30"/>
      <c r="C8" s="30"/>
      <c r="D8" s="41"/>
      <c r="E8" s="184">
        <f>ROUND(D8*3.785,2-LEN(INT(D8*3.785)))</f>
        <v>0</v>
      </c>
      <c r="F8" s="41"/>
      <c r="G8" s="34">
        <f>ROUND(F8*25,2-LEN(INT(F8*25)))</f>
        <v>0</v>
      </c>
      <c r="H8" s="41"/>
      <c r="I8" s="34">
        <f>ROUND(H8*25,2-LEN(INT(H8*25)))</f>
        <v>0</v>
      </c>
      <c r="J8" s="31"/>
      <c r="K8" s="368"/>
      <c r="L8" s="44"/>
      <c r="M8" s="44"/>
      <c r="N8" s="44"/>
      <c r="O8" s="44"/>
      <c r="P8" s="44"/>
      <c r="Q8" s="44"/>
      <c r="R8" s="44"/>
      <c r="S8" s="45"/>
    </row>
    <row r="9" spans="1:19" s="13" customFormat="1" ht="24.75" customHeight="1" x14ac:dyDescent="0.25">
      <c r="A9" s="650"/>
      <c r="B9" s="153"/>
      <c r="C9" s="153"/>
      <c r="D9" s="153"/>
      <c r="E9" s="153"/>
      <c r="F9" s="153"/>
      <c r="G9" s="153"/>
      <c r="H9" s="153"/>
      <c r="I9" s="153"/>
      <c r="J9" s="651"/>
    </row>
    <row r="10" spans="1:19" s="13" customFormat="1" ht="24.75" customHeight="1" x14ac:dyDescent="0.25">
      <c r="A10" s="648" t="s">
        <v>828</v>
      </c>
      <c r="B10" s="96"/>
      <c r="C10" s="96"/>
      <c r="D10" s="96"/>
      <c r="E10" s="96"/>
      <c r="F10" s="96"/>
      <c r="G10" s="96"/>
      <c r="H10" s="96"/>
      <c r="I10" s="96"/>
      <c r="J10" s="652"/>
    </row>
    <row r="11" spans="1:19" s="13" customFormat="1" ht="24.75" customHeight="1" thickBot="1" x14ac:dyDescent="0.3">
      <c r="A11" s="864" t="s">
        <v>2329</v>
      </c>
      <c r="B11" s="865"/>
      <c r="C11" s="865"/>
      <c r="D11" s="865"/>
      <c r="E11" s="865"/>
      <c r="F11" s="865"/>
      <c r="G11" s="865"/>
      <c r="H11" s="865"/>
      <c r="I11" s="865"/>
      <c r="J11" s="866"/>
    </row>
    <row r="12" spans="1:19" ht="28.65" customHeight="1" x14ac:dyDescent="0.25">
      <c r="A12" s="1044"/>
      <c r="B12" s="1044"/>
      <c r="C12" s="1044"/>
      <c r="D12" s="1044"/>
      <c r="E12" s="1044"/>
      <c r="F12" s="1044"/>
      <c r="G12" s="1044"/>
      <c r="H12" s="1044"/>
      <c r="I12" s="1044"/>
      <c r="J12" s="1044"/>
      <c r="K12" s="39"/>
      <c r="L12" s="39"/>
      <c r="M12" s="39"/>
      <c r="N12" s="39"/>
    </row>
    <row r="13" spans="1:19" ht="28.65" customHeight="1" x14ac:dyDescent="0.25">
      <c r="A13" s="840" t="s">
        <v>825</v>
      </c>
      <c r="B13" s="840"/>
      <c r="C13" s="840"/>
      <c r="D13" s="840"/>
      <c r="E13" s="840"/>
      <c r="F13" s="840"/>
      <c r="G13" s="840"/>
      <c r="H13" s="840"/>
      <c r="I13" s="840"/>
      <c r="J13" s="840"/>
    </row>
    <row r="14" spans="1:19" ht="26.25" customHeight="1" x14ac:dyDescent="0.25">
      <c r="A14" s="834" t="s">
        <v>787</v>
      </c>
      <c r="B14" s="834"/>
      <c r="C14" s="834"/>
      <c r="D14" s="834"/>
      <c r="E14" s="834"/>
      <c r="F14" s="834"/>
      <c r="G14" s="834"/>
      <c r="H14" s="834"/>
      <c r="I14" s="834"/>
      <c r="J14" s="834"/>
    </row>
    <row r="15" spans="1:19" ht="26.25" customHeight="1" x14ac:dyDescent="0.25">
      <c r="A15" s="919" t="s">
        <v>2300</v>
      </c>
      <c r="B15" s="919"/>
      <c r="C15" s="919"/>
      <c r="D15" s="919"/>
      <c r="E15" s="919"/>
      <c r="F15" s="24"/>
      <c r="G15" s="24"/>
      <c r="H15" s="24"/>
      <c r="I15" s="24"/>
      <c r="J15" s="24"/>
    </row>
    <row r="16" spans="1:19" x14ac:dyDescent="0.25">
      <c r="A16" s="24"/>
      <c r="B16" s="24"/>
      <c r="C16" s="24"/>
      <c r="D16" s="24"/>
      <c r="E16" s="24"/>
      <c r="F16" s="24"/>
      <c r="G16" s="24"/>
      <c r="H16" s="24"/>
      <c r="I16" s="24"/>
      <c r="J16" s="24"/>
    </row>
    <row r="17" spans="1:10" x14ac:dyDescent="0.25">
      <c r="A17" s="24"/>
      <c r="B17" s="24"/>
      <c r="C17" s="24"/>
      <c r="D17" s="24"/>
      <c r="E17" s="24"/>
      <c r="F17" s="24"/>
      <c r="G17" s="24"/>
      <c r="H17" s="24"/>
      <c r="I17" s="24"/>
      <c r="J17" s="24"/>
    </row>
    <row r="18" spans="1:10" x14ac:dyDescent="0.25">
      <c r="A18" s="24"/>
      <c r="B18" s="24"/>
      <c r="C18" s="24"/>
      <c r="D18" s="24"/>
      <c r="E18" s="24"/>
      <c r="F18" s="24"/>
      <c r="G18" s="24"/>
      <c r="H18" s="24"/>
      <c r="I18" s="24"/>
      <c r="J18" s="24"/>
    </row>
    <row r="19" spans="1:10" x14ac:dyDescent="0.25">
      <c r="A19" s="24"/>
      <c r="B19" s="24"/>
      <c r="C19" s="24"/>
      <c r="D19" s="24"/>
      <c r="E19" s="24"/>
      <c r="F19" s="24"/>
      <c r="G19" s="24"/>
      <c r="H19" s="24"/>
      <c r="I19" s="24"/>
      <c r="J19" s="24"/>
    </row>
    <row r="20" spans="1:10" x14ac:dyDescent="0.25">
      <c r="A20" s="24"/>
      <c r="B20" s="24"/>
      <c r="C20" s="24"/>
      <c r="D20" s="24"/>
      <c r="E20" s="24"/>
      <c r="F20" s="24"/>
      <c r="G20" s="24"/>
      <c r="H20" s="24"/>
      <c r="I20" s="24"/>
      <c r="J20" s="24"/>
    </row>
    <row r="21" spans="1:10" x14ac:dyDescent="0.25">
      <c r="A21" s="24"/>
      <c r="B21" s="24"/>
      <c r="C21" s="24"/>
      <c r="D21" s="24"/>
      <c r="E21" s="24"/>
      <c r="F21" s="24"/>
      <c r="G21" s="24"/>
      <c r="H21" s="24"/>
      <c r="I21" s="24"/>
      <c r="J21" s="24"/>
    </row>
    <row r="22" spans="1:10" x14ac:dyDescent="0.25">
      <c r="A22" s="24"/>
      <c r="B22" s="24"/>
      <c r="C22" s="24"/>
      <c r="D22" s="24"/>
      <c r="E22" s="24"/>
      <c r="F22" s="24"/>
      <c r="G22" s="24"/>
      <c r="H22" s="24"/>
      <c r="I22" s="24"/>
      <c r="J22" s="24"/>
    </row>
    <row r="23" spans="1:10" x14ac:dyDescent="0.25">
      <c r="A23" s="24"/>
      <c r="B23" s="24"/>
      <c r="C23" s="24"/>
      <c r="D23" s="24"/>
      <c r="E23" s="24"/>
      <c r="F23" s="24"/>
      <c r="G23" s="24"/>
      <c r="H23" s="24"/>
      <c r="I23" s="24"/>
      <c r="J23" s="24"/>
    </row>
    <row r="24" spans="1:10" x14ac:dyDescent="0.25">
      <c r="A24" s="24"/>
      <c r="B24" s="24"/>
      <c r="C24" s="24"/>
      <c r="D24" s="24"/>
      <c r="E24" s="24"/>
      <c r="F24" s="24"/>
      <c r="G24" s="24"/>
      <c r="H24" s="24"/>
      <c r="I24" s="24"/>
      <c r="J24" s="24"/>
    </row>
    <row r="25" spans="1:10" x14ac:dyDescent="0.25">
      <c r="A25" s="24"/>
      <c r="B25" s="24"/>
      <c r="C25" s="24"/>
      <c r="D25" s="24"/>
      <c r="E25" s="24"/>
      <c r="F25" s="24"/>
      <c r="G25" s="24"/>
      <c r="H25" s="24"/>
      <c r="I25" s="24"/>
      <c r="J25" s="24"/>
    </row>
    <row r="26" spans="1:10" x14ac:dyDescent="0.25">
      <c r="A26" s="24"/>
      <c r="B26" s="24"/>
      <c r="C26" s="24"/>
      <c r="D26" s="24"/>
      <c r="E26" s="24"/>
      <c r="F26" s="24"/>
      <c r="G26" s="24"/>
      <c r="H26" s="24"/>
      <c r="I26" s="24"/>
      <c r="J26" s="24"/>
    </row>
  </sheetData>
  <mergeCells count="23">
    <mergeCell ref="A2:J2"/>
    <mergeCell ref="K2:S2"/>
    <mergeCell ref="A3:A5"/>
    <mergeCell ref="B3:B5"/>
    <mergeCell ref="C3:C5"/>
    <mergeCell ref="D3:E4"/>
    <mergeCell ref="F3:G4"/>
    <mergeCell ref="H3:I4"/>
    <mergeCell ref="J3:J5"/>
    <mergeCell ref="K3:K5"/>
    <mergeCell ref="O3:O5"/>
    <mergeCell ref="P3:P5"/>
    <mergeCell ref="Q3:Q5"/>
    <mergeCell ref="A15:E15"/>
    <mergeCell ref="R3:R5"/>
    <mergeCell ref="S3:S5"/>
    <mergeCell ref="A11:J11"/>
    <mergeCell ref="A12:J12"/>
    <mergeCell ref="A13:J13"/>
    <mergeCell ref="A14:J14"/>
    <mergeCell ref="L3:L5"/>
    <mergeCell ref="M3:M5"/>
    <mergeCell ref="N3:N5"/>
  </mergeCells>
  <printOptions horizontalCentered="1"/>
  <pageMargins left="0" right="0" top="1" bottom="0.75" header="0.3" footer="0.3"/>
  <pageSetup paperSize="3" orientation="landscape" r:id="rId1"/>
  <headerFooter alignWithMargins="0">
    <oddHeader>&amp;C&amp;16
&amp;A</oddHeader>
    <oddFooter>&amp;C&amp;14ISSUED
JUNE 2009&amp;R&amp;12&amp;F &amp;A
Page 48</oddFooter>
  </headerFooter>
  <colBreaks count="1" manualBreakCount="1">
    <brk id="10"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Y32"/>
  <sheetViews>
    <sheetView showGridLines="0" zoomScale="82" zoomScaleNormal="82" zoomScalePageLayoutView="60" workbookViewId="0"/>
  </sheetViews>
  <sheetFormatPr defaultColWidth="9.109375" defaultRowHeight="13.2" x14ac:dyDescent="0.25"/>
  <cols>
    <col min="1" max="1" width="10.33203125" style="2" customWidth="1"/>
    <col min="2" max="2" width="14.33203125" style="2" customWidth="1"/>
    <col min="3" max="3" width="15.5546875" style="2" customWidth="1"/>
    <col min="4" max="9" width="9.109375" style="2"/>
    <col min="10" max="15" width="11" style="2" customWidth="1"/>
    <col min="16" max="16" width="43.44140625" style="2" customWidth="1"/>
    <col min="17" max="17" width="21.5546875" style="2" bestFit="1" customWidth="1"/>
    <col min="18" max="18" width="20.6640625" style="2" customWidth="1"/>
    <col min="19" max="19" width="12.6640625" style="2" customWidth="1"/>
    <col min="20" max="20" width="16.44140625" style="2" customWidth="1"/>
    <col min="21" max="21" width="17" style="2" customWidth="1"/>
    <col min="22" max="24" width="20.6640625" style="2" customWidth="1"/>
    <col min="25" max="25" width="8.6640625" style="2" customWidth="1"/>
    <col min="26" max="16384" width="9.109375" style="2"/>
  </cols>
  <sheetData>
    <row r="1" spans="1:25" ht="39.75" customHeight="1" thickBot="1" x14ac:dyDescent="0.3">
      <c r="A1" s="215"/>
      <c r="B1" s="215"/>
      <c r="C1" s="215"/>
      <c r="D1" s="215"/>
      <c r="E1" s="215"/>
      <c r="F1" s="215"/>
      <c r="G1" s="215"/>
      <c r="H1" s="215"/>
      <c r="I1" s="215"/>
      <c r="J1" s="215"/>
      <c r="K1" s="215"/>
      <c r="L1" s="215"/>
      <c r="M1" s="215"/>
      <c r="N1" s="215"/>
      <c r="O1" s="215"/>
      <c r="P1" s="215"/>
      <c r="Q1" s="22"/>
      <c r="R1" s="22"/>
    </row>
    <row r="2" spans="1:25" s="3" customFormat="1" ht="24" customHeight="1" x14ac:dyDescent="0.25">
      <c r="A2" s="869" t="s">
        <v>151</v>
      </c>
      <c r="B2" s="924"/>
      <c r="C2" s="870"/>
      <c r="D2" s="870"/>
      <c r="E2" s="870"/>
      <c r="F2" s="870"/>
      <c r="G2" s="870"/>
      <c r="H2" s="870"/>
      <c r="I2" s="870"/>
      <c r="J2" s="870"/>
      <c r="K2" s="870"/>
      <c r="L2" s="870"/>
      <c r="M2" s="870"/>
      <c r="N2" s="870"/>
      <c r="O2" s="870"/>
      <c r="P2" s="871"/>
      <c r="Q2" s="851" t="s">
        <v>909</v>
      </c>
      <c r="R2" s="851"/>
      <c r="S2" s="851"/>
      <c r="T2" s="851"/>
      <c r="U2" s="851"/>
      <c r="V2" s="851"/>
      <c r="W2" s="851"/>
      <c r="X2" s="851"/>
      <c r="Y2" s="852"/>
    </row>
    <row r="3" spans="1:25" s="3" customFormat="1" ht="39" customHeight="1" x14ac:dyDescent="0.25">
      <c r="A3" s="883" t="s">
        <v>911</v>
      </c>
      <c r="B3" s="853" t="s">
        <v>836</v>
      </c>
      <c r="C3" s="853" t="s">
        <v>925</v>
      </c>
      <c r="D3" s="846" t="s">
        <v>21</v>
      </c>
      <c r="E3" s="875"/>
      <c r="F3" s="886" t="s">
        <v>131</v>
      </c>
      <c r="G3" s="887"/>
      <c r="H3" s="886" t="s">
        <v>49</v>
      </c>
      <c r="I3" s="887"/>
      <c r="J3" s="846" t="s">
        <v>19</v>
      </c>
      <c r="K3" s="875"/>
      <c r="L3" s="846" t="s">
        <v>20</v>
      </c>
      <c r="M3" s="875"/>
      <c r="N3" s="846" t="s">
        <v>2330</v>
      </c>
      <c r="O3" s="875"/>
      <c r="P3" s="876" t="s">
        <v>822</v>
      </c>
      <c r="Q3" s="855" t="s">
        <v>906</v>
      </c>
      <c r="R3" s="815" t="s">
        <v>931</v>
      </c>
      <c r="S3" s="815" t="s">
        <v>932</v>
      </c>
      <c r="T3" s="815" t="s">
        <v>2085</v>
      </c>
      <c r="U3" s="815" t="s">
        <v>2086</v>
      </c>
      <c r="V3" s="815" t="s">
        <v>933</v>
      </c>
      <c r="W3" s="815" t="s">
        <v>940</v>
      </c>
      <c r="X3" s="815" t="s">
        <v>941</v>
      </c>
      <c r="Y3" s="812" t="s">
        <v>934</v>
      </c>
    </row>
    <row r="4" spans="1:25" s="4" customFormat="1" ht="32.1" customHeight="1" thickBot="1" x14ac:dyDescent="0.3">
      <c r="A4" s="926"/>
      <c r="B4" s="1057"/>
      <c r="C4" s="1057"/>
      <c r="D4" s="405" t="s">
        <v>874</v>
      </c>
      <c r="E4" s="405" t="s">
        <v>1176</v>
      </c>
      <c r="F4" s="243" t="s">
        <v>947</v>
      </c>
      <c r="G4" s="243" t="s">
        <v>949</v>
      </c>
      <c r="H4" s="243" t="s">
        <v>968</v>
      </c>
      <c r="I4" s="243" t="s">
        <v>969</v>
      </c>
      <c r="J4" s="405" t="s">
        <v>978</v>
      </c>
      <c r="K4" s="405" t="s">
        <v>980</v>
      </c>
      <c r="L4" s="405" t="s">
        <v>943</v>
      </c>
      <c r="M4" s="405" t="s">
        <v>944</v>
      </c>
      <c r="N4" s="405" t="s">
        <v>943</v>
      </c>
      <c r="O4" s="405" t="s">
        <v>1998</v>
      </c>
      <c r="P4" s="878"/>
      <c r="Q4" s="857"/>
      <c r="R4" s="817"/>
      <c r="S4" s="817"/>
      <c r="T4" s="817"/>
      <c r="U4" s="817"/>
      <c r="V4" s="817"/>
      <c r="W4" s="817"/>
      <c r="X4" s="817"/>
      <c r="Y4" s="814"/>
    </row>
    <row r="5" spans="1:25" s="12" customFormat="1" ht="32.1" customHeight="1" thickTop="1" x14ac:dyDescent="0.25">
      <c r="A5" s="219" t="s">
        <v>630</v>
      </c>
      <c r="B5" s="217" t="s">
        <v>7</v>
      </c>
      <c r="C5" s="216"/>
      <c r="D5" s="216"/>
      <c r="E5" s="260">
        <f>ROUND(D5*0.293,2-LEN(INT(D5*0.293)))</f>
        <v>0</v>
      </c>
      <c r="F5" s="429"/>
      <c r="G5" s="406">
        <f>ROUND(F5*0.06309,2-LEN(INT(F5*0.06309)))</f>
        <v>0</v>
      </c>
      <c r="H5" s="429"/>
      <c r="I5" s="413">
        <f>ROUND(H5*3.785,2-LEN(INT(H5*3.785)))</f>
        <v>0</v>
      </c>
      <c r="J5" s="216"/>
      <c r="K5" s="406">
        <f>ROUND(J5*6.9,2-LEN(INT(J5*6.9)))</f>
        <v>0</v>
      </c>
      <c r="L5" s="216"/>
      <c r="M5" s="406">
        <f>ROUND(L5*25,2-LEN(INT(L5*25)))</f>
        <v>0</v>
      </c>
      <c r="N5" s="216"/>
      <c r="O5" s="406">
        <f>ROUND(N5*25,2-LEN(INT(N5*25)))</f>
        <v>0</v>
      </c>
      <c r="P5" s="489"/>
      <c r="Q5" s="361"/>
      <c r="R5" s="89"/>
      <c r="S5" s="89"/>
      <c r="T5" s="89"/>
      <c r="U5" s="89"/>
      <c r="V5" s="89"/>
      <c r="W5" s="89"/>
      <c r="X5" s="89"/>
      <c r="Y5" s="90"/>
    </row>
    <row r="6" spans="1:25" s="12" customFormat="1" ht="32.1" customHeight="1" x14ac:dyDescent="0.25">
      <c r="A6" s="450"/>
      <c r="B6" s="451"/>
      <c r="C6" s="425"/>
      <c r="D6" s="425"/>
      <c r="E6" s="260">
        <f>ROUND(D6*0.293,2-LEN(INT(D6*0.293)))</f>
        <v>0</v>
      </c>
      <c r="F6" s="165"/>
      <c r="G6" s="183">
        <f>ROUND(F6*0.06309,2-LEN(INT(F6*0.06309)))</f>
        <v>0</v>
      </c>
      <c r="H6" s="165"/>
      <c r="I6" s="181">
        <f>ROUND(H6*3.785,2-LEN(INT(H6*3.785)))</f>
        <v>0</v>
      </c>
      <c r="J6" s="180"/>
      <c r="K6" s="183">
        <f>ROUND(J6*6.9,2-LEN(INT(J6*6.9)))</f>
        <v>0</v>
      </c>
      <c r="L6" s="180"/>
      <c r="M6" s="183">
        <f>ROUND(L6*25,2-LEN(INT(L6*25)))</f>
        <v>0</v>
      </c>
      <c r="N6" s="180"/>
      <c r="O6" s="183">
        <f>ROUND(N6*25,2-LEN(INT(N6*25)))</f>
        <v>0</v>
      </c>
      <c r="P6" s="490"/>
      <c r="Q6" s="361"/>
      <c r="R6" s="89"/>
      <c r="S6" s="89"/>
      <c r="T6" s="89"/>
      <c r="U6" s="89"/>
      <c r="V6" s="89"/>
      <c r="W6" s="89"/>
      <c r="X6" s="89"/>
      <c r="Y6" s="90"/>
    </row>
    <row r="7" spans="1:25" s="12" customFormat="1" ht="32.1" customHeight="1" x14ac:dyDescent="0.25">
      <c r="A7" s="430"/>
      <c r="B7" s="401"/>
      <c r="C7" s="431"/>
      <c r="D7" s="431"/>
      <c r="E7" s="260">
        <f>ROUND(D7*0.293,2-LEN(INT(D7*0.293)))</f>
        <v>0</v>
      </c>
      <c r="F7" s="445"/>
      <c r="G7" s="183">
        <f>ROUND(F7*0.06309,2-LEN(INT(F7*0.06309)))</f>
        <v>0</v>
      </c>
      <c r="H7" s="445"/>
      <c r="I7" s="181">
        <f>ROUND(H7*3.785,2-LEN(INT(H7*3.785)))</f>
        <v>0</v>
      </c>
      <c r="J7" s="452"/>
      <c r="K7" s="183">
        <f>ROUND(J7*6.9,2-LEN(INT(J7*6.9)))</f>
        <v>0</v>
      </c>
      <c r="L7" s="452"/>
      <c r="M7" s="183">
        <f>ROUND(L7*25,2-LEN(INT(L7*25)))</f>
        <v>0</v>
      </c>
      <c r="N7" s="452"/>
      <c r="O7" s="183">
        <f>ROUND(N7*25,2-LEN(INT(N7*25)))</f>
        <v>0</v>
      </c>
      <c r="P7" s="524"/>
      <c r="Q7" s="497"/>
      <c r="R7" s="434"/>
      <c r="S7" s="434"/>
      <c r="T7" s="434"/>
      <c r="U7" s="434"/>
      <c r="V7" s="434"/>
      <c r="W7" s="434"/>
      <c r="X7" s="434"/>
      <c r="Y7" s="435"/>
    </row>
    <row r="8" spans="1:25" s="12" customFormat="1" ht="32.1" customHeight="1" thickBot="1" x14ac:dyDescent="0.3">
      <c r="A8" s="17"/>
      <c r="B8" s="214"/>
      <c r="C8" s="178"/>
      <c r="D8" s="178"/>
      <c r="E8" s="34">
        <f>ROUND(D8*0.293,2-LEN(INT(D8*0.293)))</f>
        <v>0</v>
      </c>
      <c r="F8" s="41"/>
      <c r="G8" s="34">
        <f>ROUND(F8*0.06309,2-LEN(INT(F8*0.06309)))</f>
        <v>0</v>
      </c>
      <c r="H8" s="41"/>
      <c r="I8" s="184">
        <f>ROUND(H8*3.785,2-LEN(INT(H8*3.785)))</f>
        <v>0</v>
      </c>
      <c r="J8" s="178"/>
      <c r="K8" s="34">
        <f>ROUND(J8*6.9,2-LEN(INT(J8*6.9)))</f>
        <v>0</v>
      </c>
      <c r="L8" s="178"/>
      <c r="M8" s="34">
        <f>ROUND(L8*25,2-LEN(INT(L8*25)))</f>
        <v>0</v>
      </c>
      <c r="N8" s="178"/>
      <c r="O8" s="34">
        <f>ROUND(N8*25,2-LEN(INT(N8*25)))</f>
        <v>0</v>
      </c>
      <c r="P8" s="411"/>
      <c r="Q8" s="366"/>
      <c r="R8" s="44"/>
      <c r="S8" s="44"/>
      <c r="T8" s="44"/>
      <c r="U8" s="44"/>
      <c r="V8" s="44"/>
      <c r="W8" s="44"/>
      <c r="X8" s="44"/>
      <c r="Y8" s="45"/>
    </row>
    <row r="9" spans="1:25" ht="24.75" customHeight="1" x14ac:dyDescent="0.25">
      <c r="A9" s="166"/>
      <c r="B9" s="167"/>
      <c r="C9" s="167"/>
      <c r="D9" s="167"/>
      <c r="E9" s="167"/>
      <c r="F9" s="167"/>
      <c r="G9" s="167"/>
      <c r="H9" s="167"/>
      <c r="I9" s="167"/>
      <c r="J9" s="167"/>
      <c r="K9" s="167"/>
      <c r="L9" s="167"/>
      <c r="M9" s="167"/>
      <c r="N9" s="167"/>
      <c r="O9" s="167"/>
      <c r="P9" s="168"/>
    </row>
    <row r="10" spans="1:25" s="1" customFormat="1" ht="24.75" customHeight="1" x14ac:dyDescent="0.3">
      <c r="A10" s="648" t="s">
        <v>880</v>
      </c>
      <c r="B10" s="95"/>
      <c r="C10" s="684"/>
      <c r="D10" s="684"/>
      <c r="E10" s="684"/>
      <c r="F10" s="684"/>
      <c r="G10" s="684"/>
      <c r="H10" s="684"/>
      <c r="I10" s="684"/>
      <c r="J10" s="684"/>
      <c r="K10" s="684"/>
      <c r="L10" s="684"/>
      <c r="M10" s="684"/>
      <c r="N10" s="684"/>
      <c r="O10" s="684"/>
      <c r="P10" s="642"/>
      <c r="Q10" s="2"/>
      <c r="R10" s="2"/>
      <c r="S10" s="2"/>
      <c r="T10" s="2"/>
      <c r="U10" s="2"/>
      <c r="V10" s="2"/>
      <c r="W10" s="2"/>
    </row>
    <row r="11" spans="1:25" s="16" customFormat="1" ht="24.75" customHeight="1" x14ac:dyDescent="0.3">
      <c r="A11" s="1054" t="s">
        <v>22</v>
      </c>
      <c r="B11" s="1055"/>
      <c r="C11" s="1055"/>
      <c r="D11" s="1055"/>
      <c r="E11" s="1055"/>
      <c r="F11" s="1055"/>
      <c r="G11" s="1055"/>
      <c r="H11" s="1055"/>
      <c r="I11" s="1055"/>
      <c r="J11" s="1055"/>
      <c r="K11" s="1055"/>
      <c r="L11" s="1055"/>
      <c r="M11" s="1055"/>
      <c r="N11" s="1055"/>
      <c r="O11" s="1055"/>
      <c r="P11" s="1056"/>
      <c r="Q11" s="2"/>
      <c r="R11" s="2"/>
      <c r="S11" s="2"/>
      <c r="T11" s="2"/>
      <c r="U11" s="2"/>
      <c r="V11" s="2"/>
      <c r="W11" s="2"/>
      <c r="X11" s="2"/>
      <c r="Y11" s="2"/>
    </row>
    <row r="12" spans="1:25" s="16" customFormat="1" ht="24.75" customHeight="1" thickBot="1" x14ac:dyDescent="0.35">
      <c r="A12" s="1051" t="s">
        <v>23</v>
      </c>
      <c r="B12" s="1052"/>
      <c r="C12" s="1052"/>
      <c r="D12" s="1052"/>
      <c r="E12" s="1052"/>
      <c r="F12" s="1052"/>
      <c r="G12" s="1052"/>
      <c r="H12" s="1052"/>
      <c r="I12" s="1052"/>
      <c r="J12" s="1052"/>
      <c r="K12" s="1052"/>
      <c r="L12" s="1052"/>
      <c r="M12" s="1052"/>
      <c r="N12" s="1052"/>
      <c r="O12" s="1052"/>
      <c r="P12" s="1053"/>
      <c r="Q12" s="2"/>
      <c r="R12" s="2"/>
      <c r="S12" s="2"/>
      <c r="T12" s="2"/>
      <c r="U12" s="2"/>
      <c r="V12" s="2"/>
      <c r="W12" s="2"/>
      <c r="X12" s="2"/>
      <c r="Y12" s="2"/>
    </row>
    <row r="13" spans="1:25" s="1" customFormat="1" ht="24.75" customHeight="1" thickBot="1" x14ac:dyDescent="0.35">
      <c r="A13" s="1051" t="s">
        <v>2331</v>
      </c>
      <c r="B13" s="1052"/>
      <c r="C13" s="1052"/>
      <c r="D13" s="1052"/>
      <c r="E13" s="1052"/>
      <c r="F13" s="1052"/>
      <c r="G13" s="1052"/>
      <c r="H13" s="1052"/>
      <c r="I13" s="1052"/>
      <c r="J13" s="1052"/>
      <c r="K13" s="1052"/>
      <c r="L13" s="1052"/>
      <c r="M13" s="1052"/>
      <c r="N13" s="1052"/>
      <c r="O13" s="1052"/>
      <c r="P13" s="1053"/>
      <c r="Q13" s="2"/>
      <c r="R13" s="2"/>
      <c r="S13" s="2"/>
      <c r="T13" s="2"/>
      <c r="U13" s="2"/>
      <c r="V13" s="2"/>
      <c r="W13" s="2"/>
      <c r="X13" s="2"/>
      <c r="Y13" s="2"/>
    </row>
    <row r="14" spans="1:25" ht="25.5" customHeight="1" x14ac:dyDescent="0.25">
      <c r="F14" s="93"/>
      <c r="G14" s="93"/>
      <c r="H14" s="93"/>
      <c r="I14" s="93"/>
    </row>
    <row r="15" spans="1:25" ht="25.5" customHeight="1" x14ac:dyDescent="0.25">
      <c r="A15" s="840" t="s">
        <v>825</v>
      </c>
      <c r="B15" s="840"/>
      <c r="C15" s="840"/>
      <c r="D15" s="840"/>
      <c r="E15" s="840"/>
      <c r="F15" s="840"/>
      <c r="G15" s="840"/>
      <c r="H15" s="840"/>
      <c r="I15" s="840"/>
      <c r="J15" s="840"/>
    </row>
    <row r="16" spans="1:25" ht="25.5" customHeight="1" x14ac:dyDescent="0.25">
      <c r="A16" s="834" t="s">
        <v>788</v>
      </c>
      <c r="B16" s="834"/>
      <c r="C16" s="834"/>
      <c r="D16" s="834"/>
      <c r="E16" s="834"/>
      <c r="F16" s="834"/>
      <c r="G16" s="834"/>
      <c r="H16" s="834"/>
      <c r="I16" s="834"/>
      <c r="J16" s="834"/>
    </row>
    <row r="17" spans="1:9" ht="15.75" customHeight="1" x14ac:dyDescent="0.25">
      <c r="A17" s="919" t="s">
        <v>2300</v>
      </c>
      <c r="B17" s="919"/>
      <c r="C17" s="919"/>
      <c r="D17" s="919"/>
      <c r="E17" s="919"/>
    </row>
    <row r="21" spans="1:9" x14ac:dyDescent="0.25">
      <c r="F21" s="24"/>
      <c r="G21" s="24"/>
      <c r="H21" s="24"/>
      <c r="I21" s="24"/>
    </row>
    <row r="22" spans="1:9" x14ac:dyDescent="0.25">
      <c r="F22" s="24"/>
      <c r="G22" s="24"/>
      <c r="H22" s="24"/>
      <c r="I22" s="24"/>
    </row>
    <row r="23" spans="1:9" x14ac:dyDescent="0.25">
      <c r="F23" s="24"/>
      <c r="G23" s="24"/>
      <c r="H23" s="24"/>
      <c r="I23" s="24"/>
    </row>
    <row r="24" spans="1:9" x14ac:dyDescent="0.25">
      <c r="F24" s="24"/>
      <c r="G24" s="24"/>
      <c r="H24" s="24"/>
      <c r="I24" s="24"/>
    </row>
    <row r="25" spans="1:9" x14ac:dyDescent="0.25">
      <c r="F25" s="24"/>
      <c r="G25" s="24"/>
      <c r="H25" s="24"/>
      <c r="I25" s="24"/>
    </row>
    <row r="26" spans="1:9" x14ac:dyDescent="0.25">
      <c r="F26" s="24"/>
      <c r="G26" s="24"/>
      <c r="H26" s="24"/>
      <c r="I26" s="24"/>
    </row>
    <row r="27" spans="1:9" x14ac:dyDescent="0.25">
      <c r="F27" s="24"/>
      <c r="G27" s="24"/>
      <c r="H27" s="24"/>
      <c r="I27" s="24"/>
    </row>
    <row r="28" spans="1:9" x14ac:dyDescent="0.25">
      <c r="F28" s="24"/>
      <c r="G28" s="24"/>
      <c r="H28" s="24"/>
      <c r="I28" s="24"/>
    </row>
    <row r="29" spans="1:9" x14ac:dyDescent="0.25">
      <c r="F29" s="24"/>
      <c r="G29" s="24"/>
      <c r="H29" s="24"/>
      <c r="I29" s="24"/>
    </row>
    <row r="30" spans="1:9" x14ac:dyDescent="0.25">
      <c r="F30" s="24"/>
      <c r="G30" s="24"/>
      <c r="H30" s="24"/>
      <c r="I30" s="24"/>
    </row>
    <row r="31" spans="1:9" x14ac:dyDescent="0.25">
      <c r="F31" s="24"/>
      <c r="G31" s="24"/>
      <c r="H31" s="24"/>
      <c r="I31" s="24"/>
    </row>
    <row r="32" spans="1:9" x14ac:dyDescent="0.25">
      <c r="F32" s="24"/>
      <c r="G32" s="24"/>
      <c r="H32" s="24"/>
      <c r="I32" s="24"/>
    </row>
  </sheetData>
  <mergeCells count="27">
    <mergeCell ref="A2:P2"/>
    <mergeCell ref="Q2:Y2"/>
    <mergeCell ref="A3:A4"/>
    <mergeCell ref="B3:B4"/>
    <mergeCell ref="C3:C4"/>
    <mergeCell ref="D3:E3"/>
    <mergeCell ref="F3:G3"/>
    <mergeCell ref="H3:I3"/>
    <mergeCell ref="J3:K3"/>
    <mergeCell ref="L3:M3"/>
    <mergeCell ref="Y3:Y4"/>
    <mergeCell ref="S3:S4"/>
    <mergeCell ref="U3:U4"/>
    <mergeCell ref="T3:T4"/>
    <mergeCell ref="V3:V4"/>
    <mergeCell ref="W3:W4"/>
    <mergeCell ref="A17:E17"/>
    <mergeCell ref="X3:X4"/>
    <mergeCell ref="A12:P12"/>
    <mergeCell ref="A13:P13"/>
    <mergeCell ref="A15:J15"/>
    <mergeCell ref="A16:J16"/>
    <mergeCell ref="A11:P11"/>
    <mergeCell ref="N3:O3"/>
    <mergeCell ref="P3:P4"/>
    <mergeCell ref="Q3:Q4"/>
    <mergeCell ref="R3:R4"/>
  </mergeCells>
  <printOptions horizontalCentered="1"/>
  <pageMargins left="0.25" right="0.25" top="1" bottom="0.75" header="0.3" footer="0.3"/>
  <pageSetup paperSize="3" fitToWidth="2" orientation="landscape" r:id="rId1"/>
  <headerFooter alignWithMargins="0">
    <oddHeader>&amp;C
&amp;A</oddHeader>
    <oddFooter>&amp;L&amp;D     &amp;T&amp;CISSUED
JUNE 2009&amp;R&amp;F &amp;A
Page 49</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Z16"/>
  <sheetViews>
    <sheetView showGridLines="0" zoomScale="80" zoomScaleNormal="80" zoomScalePageLayoutView="60" workbookViewId="0"/>
  </sheetViews>
  <sheetFormatPr defaultColWidth="9.109375" defaultRowHeight="13.2" x14ac:dyDescent="0.25"/>
  <cols>
    <col min="1" max="1" width="12.5546875" style="2" customWidth="1"/>
    <col min="2" max="2" width="14.33203125" style="2" customWidth="1"/>
    <col min="3" max="3" width="13" style="2" customWidth="1"/>
    <col min="4" max="5" width="10" style="2" customWidth="1"/>
    <col min="6" max="9" width="9.109375" style="2"/>
    <col min="10" max="11" width="9" style="2" customWidth="1"/>
    <col min="12" max="14" width="9.109375" style="2"/>
    <col min="15" max="15" width="11.33203125" style="2" customWidth="1"/>
    <col min="16" max="16" width="9.109375" style="2"/>
    <col min="17" max="17" width="42.6640625" style="2" customWidth="1"/>
    <col min="18" max="18" width="21.5546875" style="2" bestFit="1" customWidth="1"/>
    <col min="19" max="19" width="20.6640625" style="2" customWidth="1"/>
    <col min="20" max="20" width="12.6640625" style="2" customWidth="1"/>
    <col min="21" max="21" width="16.44140625" style="2" customWidth="1"/>
    <col min="22" max="22" width="17" style="2" customWidth="1"/>
    <col min="23" max="25" width="20.6640625" style="2" customWidth="1"/>
    <col min="26" max="26" width="8.6640625" style="2" customWidth="1"/>
    <col min="27" max="16384" width="9.109375" style="2"/>
  </cols>
  <sheetData>
    <row r="1" spans="1:26" ht="39.75" customHeight="1" thickBot="1" x14ac:dyDescent="0.3">
      <c r="A1" s="215"/>
      <c r="B1" s="215"/>
      <c r="C1" s="215"/>
      <c r="D1" s="215"/>
      <c r="E1" s="215"/>
      <c r="F1" s="215"/>
      <c r="G1" s="215"/>
      <c r="H1" s="215"/>
      <c r="I1" s="215"/>
      <c r="J1" s="215"/>
      <c r="K1" s="215"/>
      <c r="L1" s="215"/>
      <c r="M1" s="215"/>
      <c r="N1" s="215"/>
      <c r="O1" s="215"/>
      <c r="P1" s="215"/>
      <c r="Q1" s="215"/>
      <c r="R1" s="22"/>
      <c r="S1" s="22"/>
    </row>
    <row r="2" spans="1:26" s="3" customFormat="1" ht="24" customHeight="1" x14ac:dyDescent="0.25">
      <c r="A2" s="869" t="s">
        <v>153</v>
      </c>
      <c r="B2" s="924"/>
      <c r="C2" s="870"/>
      <c r="D2" s="870"/>
      <c r="E2" s="870"/>
      <c r="F2" s="870"/>
      <c r="G2" s="870"/>
      <c r="H2" s="870"/>
      <c r="I2" s="870"/>
      <c r="J2" s="870"/>
      <c r="K2" s="870"/>
      <c r="L2" s="870"/>
      <c r="M2" s="870"/>
      <c r="N2" s="870"/>
      <c r="O2" s="870"/>
      <c r="P2" s="870"/>
      <c r="Q2" s="870"/>
      <c r="R2" s="851" t="s">
        <v>909</v>
      </c>
      <c r="S2" s="851"/>
      <c r="T2" s="851"/>
      <c r="U2" s="851"/>
      <c r="V2" s="851"/>
      <c r="W2" s="851"/>
      <c r="X2" s="851"/>
      <c r="Y2" s="851"/>
      <c r="Z2" s="852"/>
    </row>
    <row r="3" spans="1:26" s="3" customFormat="1" ht="39" customHeight="1" x14ac:dyDescent="0.25">
      <c r="A3" s="883" t="s">
        <v>911</v>
      </c>
      <c r="B3" s="853" t="s">
        <v>836</v>
      </c>
      <c r="C3" s="853" t="s">
        <v>925</v>
      </c>
      <c r="D3" s="886" t="s">
        <v>50</v>
      </c>
      <c r="E3" s="887"/>
      <c r="F3" s="846" t="s">
        <v>52</v>
      </c>
      <c r="G3" s="882"/>
      <c r="H3" s="882"/>
      <c r="I3" s="875"/>
      <c r="J3" s="886" t="s">
        <v>51</v>
      </c>
      <c r="K3" s="887"/>
      <c r="L3" s="846" t="s">
        <v>839</v>
      </c>
      <c r="M3" s="882"/>
      <c r="N3" s="882"/>
      <c r="O3" s="882"/>
      <c r="P3" s="875"/>
      <c r="Q3" s="876" t="s">
        <v>822</v>
      </c>
      <c r="R3" s="407"/>
      <c r="S3" s="407"/>
      <c r="T3" s="407"/>
      <c r="U3" s="407"/>
      <c r="V3" s="407"/>
      <c r="W3" s="407"/>
      <c r="X3" s="407"/>
      <c r="Y3" s="407"/>
      <c r="Z3" s="408"/>
    </row>
    <row r="4" spans="1:26" s="3" customFormat="1" ht="31.5" customHeight="1" x14ac:dyDescent="0.25">
      <c r="A4" s="884"/>
      <c r="B4" s="890"/>
      <c r="C4" s="890"/>
      <c r="D4" s="1058" t="s">
        <v>57</v>
      </c>
      <c r="E4" s="1058" t="s">
        <v>949</v>
      </c>
      <c r="F4" s="846" t="s">
        <v>53</v>
      </c>
      <c r="G4" s="875"/>
      <c r="H4" s="846" t="s">
        <v>54</v>
      </c>
      <c r="I4" s="875"/>
      <c r="J4" s="1058" t="s">
        <v>968</v>
      </c>
      <c r="K4" s="1058" t="s">
        <v>969</v>
      </c>
      <c r="L4" s="846" t="s">
        <v>1007</v>
      </c>
      <c r="M4" s="875"/>
      <c r="N4" s="1058" t="s">
        <v>959</v>
      </c>
      <c r="O4" s="1058" t="s">
        <v>960</v>
      </c>
      <c r="P4" s="1058" t="s">
        <v>843</v>
      </c>
      <c r="Q4" s="877"/>
      <c r="R4" s="855" t="s">
        <v>906</v>
      </c>
      <c r="S4" s="815" t="s">
        <v>931</v>
      </c>
      <c r="T4" s="815" t="s">
        <v>932</v>
      </c>
      <c r="U4" s="815" t="s">
        <v>2085</v>
      </c>
      <c r="V4" s="815" t="s">
        <v>2086</v>
      </c>
      <c r="W4" s="815" t="s">
        <v>933</v>
      </c>
      <c r="X4" s="815" t="s">
        <v>940</v>
      </c>
      <c r="Y4" s="815" t="s">
        <v>941</v>
      </c>
      <c r="Z4" s="812" t="s">
        <v>934</v>
      </c>
    </row>
    <row r="5" spans="1:26" s="4" customFormat="1" ht="32.1" customHeight="1" thickBot="1" x14ac:dyDescent="0.3">
      <c r="A5" s="885"/>
      <c r="B5" s="891"/>
      <c r="C5" s="891"/>
      <c r="D5" s="1059"/>
      <c r="E5" s="1059"/>
      <c r="F5" s="405" t="s">
        <v>1956</v>
      </c>
      <c r="G5" s="405" t="s">
        <v>980</v>
      </c>
      <c r="H5" s="405" t="s">
        <v>1956</v>
      </c>
      <c r="I5" s="405" t="s">
        <v>980</v>
      </c>
      <c r="J5" s="1059"/>
      <c r="K5" s="1059"/>
      <c r="L5" s="405" t="s">
        <v>817</v>
      </c>
      <c r="M5" s="405" t="s">
        <v>818</v>
      </c>
      <c r="N5" s="1059"/>
      <c r="O5" s="1059"/>
      <c r="P5" s="1059"/>
      <c r="Q5" s="878"/>
      <c r="R5" s="857"/>
      <c r="S5" s="817"/>
      <c r="T5" s="817"/>
      <c r="U5" s="817"/>
      <c r="V5" s="817"/>
      <c r="W5" s="817"/>
      <c r="X5" s="817"/>
      <c r="Y5" s="817"/>
      <c r="Z5" s="814"/>
    </row>
    <row r="6" spans="1:26" s="12" customFormat="1" ht="32.1" customHeight="1" thickTop="1" x14ac:dyDescent="0.25">
      <c r="A6" s="525" t="s">
        <v>527</v>
      </c>
      <c r="B6" s="526" t="s">
        <v>48</v>
      </c>
      <c r="C6" s="429"/>
      <c r="D6" s="429"/>
      <c r="E6" s="260">
        <f>ROUND(D6*0.472,2-LEN(INT(D6*0.472)))</f>
        <v>0</v>
      </c>
      <c r="F6" s="529"/>
      <c r="G6" s="260">
        <f>ROUND(F6*6.9,2-LEN(INT(F6*6.9)))</f>
        <v>0</v>
      </c>
      <c r="H6" s="529"/>
      <c r="I6" s="260">
        <f>ROUND(H6*6.9,2-LEN(INT(H6*6.9)))</f>
        <v>0</v>
      </c>
      <c r="J6" s="449"/>
      <c r="K6" s="274">
        <f>ROUND(J6*3.785,2-LEN(INT(J6*3.785)))</f>
        <v>0</v>
      </c>
      <c r="L6" s="529"/>
      <c r="M6" s="260">
        <f>ROUND(L6*746,2-LEN(INT(L6*746)))</f>
        <v>0</v>
      </c>
      <c r="N6" s="529"/>
      <c r="O6" s="292"/>
      <c r="P6" s="311"/>
      <c r="Q6" s="510"/>
      <c r="R6" s="367"/>
      <c r="S6" s="89"/>
      <c r="T6" s="89"/>
      <c r="U6" s="89"/>
      <c r="V6" s="89"/>
      <c r="W6" s="89"/>
      <c r="X6" s="89"/>
      <c r="Y6" s="89"/>
      <c r="Z6" s="90"/>
    </row>
    <row r="7" spans="1:26" s="12" customFormat="1" ht="32.1" customHeight="1" x14ac:dyDescent="0.25">
      <c r="A7" s="523"/>
      <c r="B7" s="165"/>
      <c r="C7" s="165"/>
      <c r="D7" s="165"/>
      <c r="E7" s="183">
        <f>ROUND(D7*0.472,2-LEN(INT(D7*0.472)))</f>
        <v>0</v>
      </c>
      <c r="F7" s="237"/>
      <c r="G7" s="183">
        <f>ROUND(F7*6.9,2-LEN(INT(F7*6.9)))</f>
        <v>0</v>
      </c>
      <c r="H7" s="237"/>
      <c r="I7" s="183">
        <f>ROUND(H7*6.9,2-LEN(INT(H7*6.9)))</f>
        <v>0</v>
      </c>
      <c r="J7" s="182"/>
      <c r="K7" s="181">
        <f>ROUND(J7*3.785,2-LEN(INT(J7*3.785)))</f>
        <v>0</v>
      </c>
      <c r="L7" s="237"/>
      <c r="M7" s="183">
        <f>ROUND(L7*746,2-LEN(INT(L7*746)))</f>
        <v>0</v>
      </c>
      <c r="N7" s="237"/>
      <c r="O7" s="237"/>
      <c r="P7" s="161"/>
      <c r="Q7" s="490"/>
      <c r="R7" s="364"/>
      <c r="S7" s="48"/>
      <c r="T7" s="48"/>
      <c r="U7" s="48"/>
      <c r="V7" s="48"/>
      <c r="W7" s="48"/>
      <c r="X7" s="48"/>
      <c r="Y7" s="48"/>
      <c r="Z7" s="49"/>
    </row>
    <row r="8" spans="1:26" s="12" customFormat="1" ht="32.1" customHeight="1" thickBot="1" x14ac:dyDescent="0.3">
      <c r="A8" s="527"/>
      <c r="B8" s="528"/>
      <c r="C8" s="41"/>
      <c r="D8" s="41"/>
      <c r="E8" s="34">
        <f>ROUND(D8*0.472,2-LEN(INT(D8*0.472)))</f>
        <v>0</v>
      </c>
      <c r="F8" s="439"/>
      <c r="G8" s="34">
        <f>ROUND(F8*6.9,2-LEN(INT(F8*6.9)))</f>
        <v>0</v>
      </c>
      <c r="H8" s="439"/>
      <c r="I8" s="34">
        <f>ROUND(H8*6.9,2-LEN(INT(H8*6.9)))</f>
        <v>0</v>
      </c>
      <c r="J8" s="30"/>
      <c r="K8" s="184">
        <f>ROUND(J8*3.785,2-LEN(INT(J8*3.785)))</f>
        <v>0</v>
      </c>
      <c r="L8" s="439"/>
      <c r="M8" s="34">
        <f>ROUND(L8*746,2-LEN(INT(L8*746)))</f>
        <v>0</v>
      </c>
      <c r="N8" s="439"/>
      <c r="O8" s="439"/>
      <c r="P8" s="162"/>
      <c r="Q8" s="511"/>
      <c r="R8" s="530"/>
      <c r="S8" s="44"/>
      <c r="T8" s="44"/>
      <c r="U8" s="44"/>
      <c r="V8" s="44"/>
      <c r="W8" s="44"/>
      <c r="X8" s="44"/>
      <c r="Y8" s="44"/>
      <c r="Z8" s="45"/>
    </row>
    <row r="9" spans="1:26" ht="24.75" customHeight="1" x14ac:dyDescent="0.25"/>
    <row r="10" spans="1:26" s="1" customFormat="1" ht="24.75" customHeight="1" x14ac:dyDescent="0.3">
      <c r="A10" s="382" t="s">
        <v>922</v>
      </c>
      <c r="B10" s="382"/>
      <c r="C10" s="386"/>
      <c r="D10" s="386"/>
      <c r="E10" s="386"/>
      <c r="F10" s="386"/>
      <c r="G10" s="386"/>
      <c r="H10" s="386"/>
      <c r="I10" s="386"/>
      <c r="J10" s="386"/>
      <c r="K10" s="386"/>
      <c r="L10" s="386"/>
      <c r="M10" s="386"/>
      <c r="N10" s="386"/>
      <c r="O10" s="386"/>
      <c r="P10" s="386"/>
      <c r="Q10" s="386"/>
      <c r="R10" s="2"/>
      <c r="S10" s="2"/>
      <c r="T10" s="2"/>
      <c r="U10" s="2"/>
      <c r="V10" s="2"/>
      <c r="W10" s="2"/>
      <c r="X10" s="2"/>
      <c r="Y10" s="2"/>
      <c r="Z10" s="2"/>
    </row>
    <row r="11" spans="1:26" s="13" customFormat="1" ht="24.75" customHeight="1" x14ac:dyDescent="0.25">
      <c r="A11" s="834" t="s">
        <v>26</v>
      </c>
      <c r="B11" s="834"/>
      <c r="C11" s="834"/>
      <c r="D11" s="834"/>
      <c r="E11" s="834"/>
      <c r="F11" s="834"/>
      <c r="G11" s="834"/>
      <c r="H11" s="834"/>
      <c r="I11" s="834"/>
      <c r="J11" s="834"/>
      <c r="K11" s="834"/>
      <c r="L11" s="834"/>
      <c r="M11" s="834"/>
      <c r="N11" s="835"/>
      <c r="O11" s="835"/>
      <c r="P11" s="835"/>
      <c r="Q11" s="835"/>
    </row>
    <row r="12" spans="1:26" s="13" customFormat="1" ht="24.75" customHeight="1" x14ac:dyDescent="0.25">
      <c r="A12" s="834" t="s">
        <v>25</v>
      </c>
      <c r="B12" s="834"/>
      <c r="C12" s="834"/>
      <c r="D12" s="834"/>
      <c r="E12" s="834"/>
      <c r="F12" s="834"/>
      <c r="G12" s="834"/>
      <c r="H12" s="834"/>
      <c r="I12" s="834"/>
      <c r="J12" s="834"/>
      <c r="K12" s="834"/>
      <c r="L12" s="834"/>
      <c r="M12" s="834"/>
      <c r="N12" s="835"/>
      <c r="O12" s="835"/>
      <c r="P12" s="835"/>
      <c r="Q12" s="835"/>
    </row>
    <row r="13" spans="1:26" ht="24.75" customHeight="1" x14ac:dyDescent="0.25">
      <c r="A13" s="834" t="s">
        <v>27</v>
      </c>
      <c r="B13" s="834"/>
      <c r="C13" s="834"/>
      <c r="D13" s="834"/>
      <c r="E13" s="834"/>
      <c r="F13" s="834"/>
      <c r="G13" s="834"/>
      <c r="H13" s="834"/>
      <c r="I13" s="834"/>
      <c r="J13" s="834"/>
      <c r="K13" s="834"/>
      <c r="L13" s="414"/>
      <c r="M13" s="414"/>
      <c r="N13" s="414"/>
      <c r="O13" s="414"/>
      <c r="P13" s="414"/>
      <c r="Q13" s="414"/>
    </row>
    <row r="14" spans="1:26" ht="24.75" customHeight="1" x14ac:dyDescent="0.25">
      <c r="A14" s="834" t="s">
        <v>526</v>
      </c>
      <c r="B14" s="834"/>
      <c r="C14" s="834"/>
      <c r="D14" s="834"/>
      <c r="E14" s="834"/>
      <c r="F14" s="834"/>
      <c r="G14" s="834"/>
      <c r="H14" s="834"/>
      <c r="I14" s="834"/>
      <c r="J14" s="834"/>
      <c r="K14" s="834"/>
      <c r="L14" s="414"/>
      <c r="M14" s="414"/>
      <c r="N14" s="414"/>
      <c r="O14" s="414"/>
      <c r="P14" s="414"/>
      <c r="Q14" s="414"/>
    </row>
    <row r="15" spans="1:26" ht="24.75" customHeight="1" x14ac:dyDescent="0.25">
      <c r="A15" s="834" t="s">
        <v>758</v>
      </c>
      <c r="B15" s="834"/>
      <c r="C15" s="834"/>
      <c r="D15" s="834"/>
      <c r="E15" s="834"/>
      <c r="F15" s="834"/>
      <c r="G15" s="834"/>
      <c r="H15" s="834"/>
      <c r="I15" s="834"/>
      <c r="J15" s="834"/>
      <c r="K15" s="834"/>
      <c r="L15" s="414"/>
      <c r="M15" s="414"/>
      <c r="N15" s="414"/>
      <c r="O15" s="414"/>
      <c r="P15" s="414"/>
      <c r="Q15" s="414"/>
    </row>
    <row r="16" spans="1:26" ht="15.75" customHeight="1" x14ac:dyDescent="0.25">
      <c r="A16" s="919" t="s">
        <v>2300</v>
      </c>
      <c r="B16" s="919"/>
      <c r="C16" s="919"/>
      <c r="D16" s="919"/>
      <c r="E16" s="919"/>
    </row>
  </sheetData>
  <mergeCells count="35">
    <mergeCell ref="A2:Q2"/>
    <mergeCell ref="R2:Z2"/>
    <mergeCell ref="A3:A5"/>
    <mergeCell ref="B3:B5"/>
    <mergeCell ref="C3:C5"/>
    <mergeCell ref="D3:E3"/>
    <mergeCell ref="F3:I3"/>
    <mergeCell ref="J3:K3"/>
    <mergeCell ref="L3:P3"/>
    <mergeCell ref="Q3:Q5"/>
    <mergeCell ref="P4:P5"/>
    <mergeCell ref="R4:R5"/>
    <mergeCell ref="S4:S5"/>
    <mergeCell ref="D4:D5"/>
    <mergeCell ref="E4:E5"/>
    <mergeCell ref="F4:G4"/>
    <mergeCell ref="A16:E16"/>
    <mergeCell ref="Z4:Z5"/>
    <mergeCell ref="A11:Q11"/>
    <mergeCell ref="A12:Q12"/>
    <mergeCell ref="A13:K13"/>
    <mergeCell ref="A14:K14"/>
    <mergeCell ref="A15:K15"/>
    <mergeCell ref="T4:T5"/>
    <mergeCell ref="U4:U5"/>
    <mergeCell ref="V4:V5"/>
    <mergeCell ref="W4:W5"/>
    <mergeCell ref="X4:X5"/>
    <mergeCell ref="Y4:Y5"/>
    <mergeCell ref="L4:M4"/>
    <mergeCell ref="N4:N5"/>
    <mergeCell ref="O4:O5"/>
    <mergeCell ref="H4:I4"/>
    <mergeCell ref="J4:J5"/>
    <mergeCell ref="K4:K5"/>
  </mergeCells>
  <printOptions horizontalCentered="1"/>
  <pageMargins left="0.25" right="0.25" top="1" bottom="0.75" header="0.3" footer="0.3"/>
  <pageSetup paperSize="3" scale="95" fitToWidth="2" orientation="landscape" r:id="rId1"/>
  <headerFooter alignWithMargins="0">
    <oddHeader>&amp;C
&amp;A</oddHeader>
    <oddFooter>&amp;L&amp;D     &amp;T&amp;CISSUED
JUNE 2009&amp;R&amp;F &amp;A
Page 50</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W31"/>
  <sheetViews>
    <sheetView showGridLines="0" zoomScale="84" zoomScaleNormal="84" zoomScalePageLayoutView="60" workbookViewId="0"/>
  </sheetViews>
  <sheetFormatPr defaultColWidth="6.44140625" defaultRowHeight="13.2" x14ac:dyDescent="0.25"/>
  <cols>
    <col min="1" max="1" width="10.6640625" style="2" customWidth="1"/>
    <col min="2" max="2" width="13.5546875" style="2" customWidth="1"/>
    <col min="3" max="3" width="13.6640625" style="2" customWidth="1"/>
    <col min="4" max="7" width="9.109375" style="2" customWidth="1"/>
    <col min="8" max="8" width="14.109375" style="2" customWidth="1"/>
    <col min="9" max="9" width="17.6640625" style="2" customWidth="1"/>
    <col min="10" max="10" width="16.109375" style="2" customWidth="1"/>
    <col min="11" max="12" width="9.109375" style="2" customWidth="1"/>
    <col min="13" max="13" width="11.33203125" style="2" customWidth="1"/>
    <col min="14" max="14" width="57.109375" style="2" customWidth="1"/>
    <col min="15" max="15" width="21.5546875" style="2" bestFit="1" customWidth="1"/>
    <col min="16" max="16" width="20.6640625" style="2" customWidth="1"/>
    <col min="17" max="17" width="12.6640625" style="2" customWidth="1"/>
    <col min="18" max="18" width="16.44140625" style="2" customWidth="1"/>
    <col min="19" max="19" width="17" style="2" customWidth="1"/>
    <col min="20" max="22" width="20.6640625" style="2" customWidth="1"/>
    <col min="23" max="23" width="8.6640625" style="2" customWidth="1"/>
    <col min="24" max="16384" width="6.44140625" style="2"/>
  </cols>
  <sheetData>
    <row r="1" spans="1:23" s="24" customFormat="1" ht="44.25" customHeight="1" thickBot="1" x14ac:dyDescent="0.3"/>
    <row r="2" spans="1:23" s="3" customFormat="1" ht="27.75" customHeight="1" x14ac:dyDescent="0.25">
      <c r="A2" s="869" t="s">
        <v>702</v>
      </c>
      <c r="B2" s="870"/>
      <c r="C2" s="870"/>
      <c r="D2" s="870"/>
      <c r="E2" s="870"/>
      <c r="F2" s="870"/>
      <c r="G2" s="870"/>
      <c r="H2" s="870"/>
      <c r="I2" s="870"/>
      <c r="J2" s="870"/>
      <c r="K2" s="870"/>
      <c r="L2" s="870"/>
      <c r="M2" s="870"/>
      <c r="N2" s="871"/>
      <c r="O2" s="851" t="s">
        <v>909</v>
      </c>
      <c r="P2" s="851"/>
      <c r="Q2" s="851"/>
      <c r="R2" s="851"/>
      <c r="S2" s="851"/>
      <c r="T2" s="851"/>
      <c r="U2" s="851"/>
      <c r="V2" s="851"/>
      <c r="W2" s="852"/>
    </row>
    <row r="3" spans="1:23" s="4" customFormat="1" ht="25.5" customHeight="1" x14ac:dyDescent="0.25">
      <c r="A3" s="828" t="s">
        <v>911</v>
      </c>
      <c r="B3" s="830" t="s">
        <v>836</v>
      </c>
      <c r="C3" s="826" t="s">
        <v>925</v>
      </c>
      <c r="D3" s="886" t="s">
        <v>56</v>
      </c>
      <c r="E3" s="887"/>
      <c r="F3" s="826" t="s">
        <v>58</v>
      </c>
      <c r="G3" s="826"/>
      <c r="H3" s="826" t="s">
        <v>2332</v>
      </c>
      <c r="I3" s="826" t="s">
        <v>2333</v>
      </c>
      <c r="J3" s="826" t="s">
        <v>2334</v>
      </c>
      <c r="K3" s="908"/>
      <c r="L3" s="1061"/>
      <c r="M3" s="909"/>
      <c r="N3" s="832" t="s">
        <v>822</v>
      </c>
      <c r="O3" s="818" t="s">
        <v>906</v>
      </c>
      <c r="P3" s="815" t="s">
        <v>931</v>
      </c>
      <c r="Q3" s="815" t="s">
        <v>932</v>
      </c>
      <c r="R3" s="815" t="s">
        <v>2085</v>
      </c>
      <c r="S3" s="855" t="s">
        <v>2086</v>
      </c>
      <c r="T3" s="815" t="s">
        <v>933</v>
      </c>
      <c r="U3" s="815" t="s">
        <v>940</v>
      </c>
      <c r="V3" s="815" t="s">
        <v>941</v>
      </c>
      <c r="W3" s="812" t="s">
        <v>934</v>
      </c>
    </row>
    <row r="4" spans="1:23" s="4" customFormat="1" ht="25.5" customHeight="1" x14ac:dyDescent="0.25">
      <c r="A4" s="828"/>
      <c r="B4" s="830"/>
      <c r="C4" s="826"/>
      <c r="D4" s="888"/>
      <c r="E4" s="889"/>
      <c r="F4" s="826"/>
      <c r="G4" s="826"/>
      <c r="H4" s="826"/>
      <c r="I4" s="826"/>
      <c r="J4" s="826"/>
      <c r="K4" s="1058" t="s">
        <v>1632</v>
      </c>
      <c r="L4" s="1058" t="s">
        <v>959</v>
      </c>
      <c r="M4" s="1058" t="s">
        <v>960</v>
      </c>
      <c r="N4" s="832"/>
      <c r="O4" s="819"/>
      <c r="P4" s="816"/>
      <c r="Q4" s="816"/>
      <c r="R4" s="816"/>
      <c r="S4" s="856"/>
      <c r="T4" s="816"/>
      <c r="U4" s="816"/>
      <c r="V4" s="816"/>
      <c r="W4" s="813"/>
    </row>
    <row r="5" spans="1:23" s="4" customFormat="1" ht="25.5" customHeight="1" thickBot="1" x14ac:dyDescent="0.3">
      <c r="A5" s="829"/>
      <c r="B5" s="831"/>
      <c r="C5" s="827"/>
      <c r="D5" s="405" t="s">
        <v>57</v>
      </c>
      <c r="E5" s="405" t="s">
        <v>949</v>
      </c>
      <c r="F5" s="243" t="s">
        <v>954</v>
      </c>
      <c r="G5" s="243" t="s">
        <v>953</v>
      </c>
      <c r="H5" s="827"/>
      <c r="I5" s="827"/>
      <c r="J5" s="827"/>
      <c r="K5" s="1060"/>
      <c r="L5" s="1059"/>
      <c r="M5" s="1059"/>
      <c r="N5" s="833"/>
      <c r="O5" s="820"/>
      <c r="P5" s="817"/>
      <c r="Q5" s="817"/>
      <c r="R5" s="817"/>
      <c r="S5" s="857"/>
      <c r="T5" s="817"/>
      <c r="U5" s="817"/>
      <c r="V5" s="817"/>
      <c r="W5" s="814"/>
    </row>
    <row r="6" spans="1:23" s="32" customFormat="1" ht="32.1" customHeight="1" thickTop="1" x14ac:dyDescent="0.25">
      <c r="A6" s="245" t="s">
        <v>528</v>
      </c>
      <c r="B6" s="246" t="s">
        <v>48</v>
      </c>
      <c r="C6" s="246"/>
      <c r="D6" s="216"/>
      <c r="E6" s="260">
        <f>ROUND(D6*0.472,2-LEN(INT(D6*0.472)))</f>
        <v>0</v>
      </c>
      <c r="F6" s="263"/>
      <c r="G6" s="260" t="str">
        <f>IF(ISNUMBER(F6)=TRUE,ROUND((5/9)*(F6-32),1),"")</f>
        <v/>
      </c>
      <c r="H6" s="246"/>
      <c r="I6" s="246"/>
      <c r="J6" s="246"/>
      <c r="K6" s="406"/>
      <c r="L6" s="419"/>
      <c r="M6" s="423"/>
      <c r="N6" s="247"/>
      <c r="O6" s="367"/>
      <c r="P6" s="89"/>
      <c r="Q6" s="89"/>
      <c r="R6" s="89"/>
      <c r="S6" s="89"/>
      <c r="T6" s="89"/>
      <c r="U6" s="89"/>
      <c r="V6" s="89"/>
      <c r="W6" s="90"/>
    </row>
    <row r="7" spans="1:23" s="32" customFormat="1" ht="32.1" customHeight="1" x14ac:dyDescent="0.25">
      <c r="A7" s="47"/>
      <c r="B7" s="182"/>
      <c r="C7" s="182"/>
      <c r="D7" s="180"/>
      <c r="E7" s="260">
        <f>ROUND(D7*0.472,2-LEN(INT(D7*0.472)))</f>
        <v>0</v>
      </c>
      <c r="F7" s="86"/>
      <c r="G7" s="260" t="str">
        <f>IF(ISNUMBER(F7)=TRUE,ROUND((5/9)*(F7-32),1),"")</f>
        <v/>
      </c>
      <c r="H7" s="182"/>
      <c r="I7" s="182"/>
      <c r="J7" s="182"/>
      <c r="K7" s="183"/>
      <c r="L7" s="424"/>
      <c r="M7" s="423"/>
      <c r="N7" s="46"/>
      <c r="O7" s="364"/>
      <c r="P7" s="48"/>
      <c r="Q7" s="48"/>
      <c r="R7" s="48"/>
      <c r="S7" s="48"/>
      <c r="T7" s="48"/>
      <c r="U7" s="48"/>
      <c r="V7" s="48"/>
      <c r="W7" s="49"/>
    </row>
    <row r="8" spans="1:23" s="32" customFormat="1" ht="32.1" customHeight="1" thickBot="1" x14ac:dyDescent="0.3">
      <c r="A8" s="29"/>
      <c r="B8" s="30"/>
      <c r="C8" s="30"/>
      <c r="D8" s="178"/>
      <c r="E8" s="34">
        <f>ROUND(D8*0.472,2-LEN(INT(D8*0.472)))</f>
        <v>0</v>
      </c>
      <c r="F8" s="426"/>
      <c r="G8" s="260" t="str">
        <f>IF(ISNUMBER(F8)=TRUE,ROUND((5/9)*(F8-32),1),"")</f>
        <v/>
      </c>
      <c r="H8" s="30"/>
      <c r="I8" s="30"/>
      <c r="J8" s="30"/>
      <c r="K8" s="34"/>
      <c r="L8" s="420"/>
      <c r="M8" s="420"/>
      <c r="N8" s="31"/>
      <c r="O8" s="368"/>
      <c r="P8" s="44"/>
      <c r="Q8" s="44"/>
      <c r="R8" s="44"/>
      <c r="S8" s="44"/>
      <c r="T8" s="44"/>
      <c r="U8" s="44"/>
      <c r="V8" s="44"/>
      <c r="W8" s="45"/>
    </row>
    <row r="9" spans="1:23" s="13" customFormat="1" ht="24.75" customHeight="1" x14ac:dyDescent="0.25">
      <c r="A9" s="93"/>
      <c r="B9" s="93"/>
      <c r="C9" s="93"/>
      <c r="D9" s="2"/>
      <c r="E9" s="2"/>
      <c r="F9" s="427"/>
      <c r="G9" s="428"/>
      <c r="H9" s="116"/>
      <c r="I9" s="116"/>
      <c r="J9" s="116"/>
      <c r="K9" s="2"/>
      <c r="L9" s="2"/>
      <c r="M9" s="2"/>
      <c r="N9" s="93"/>
    </row>
    <row r="10" spans="1:23" s="13" customFormat="1" ht="24.75" customHeight="1" x14ac:dyDescent="0.3">
      <c r="A10" s="374" t="s">
        <v>922</v>
      </c>
      <c r="B10" s="381"/>
      <c r="C10" s="381"/>
      <c r="D10" s="384"/>
      <c r="E10" s="384"/>
      <c r="F10" s="390"/>
      <c r="G10" s="390"/>
      <c r="H10" s="390"/>
      <c r="I10" s="390"/>
      <c r="J10" s="390"/>
      <c r="K10" s="384"/>
      <c r="L10" s="384"/>
      <c r="M10" s="384"/>
      <c r="N10" s="381"/>
    </row>
    <row r="11" spans="1:23" s="13" customFormat="1" ht="24.75" customHeight="1" x14ac:dyDescent="0.25">
      <c r="A11" s="834" t="s">
        <v>24</v>
      </c>
      <c r="B11" s="834"/>
      <c r="C11" s="834"/>
      <c r="D11" s="834"/>
      <c r="E11" s="834"/>
      <c r="F11" s="834"/>
      <c r="G11" s="834"/>
      <c r="H11" s="834"/>
      <c r="I11" s="834"/>
      <c r="J11" s="834"/>
      <c r="K11" s="834"/>
      <c r="L11" s="834"/>
      <c r="M11" s="834"/>
      <c r="N11" s="834"/>
    </row>
    <row r="12" spans="1:23" ht="24.75" customHeight="1" x14ac:dyDescent="0.25">
      <c r="A12" s="834" t="s">
        <v>187</v>
      </c>
      <c r="B12" s="834"/>
      <c r="C12" s="834"/>
      <c r="D12" s="834"/>
      <c r="E12" s="834"/>
      <c r="F12" s="834"/>
      <c r="G12" s="834"/>
      <c r="H12" s="834"/>
      <c r="I12" s="834"/>
      <c r="J12" s="834"/>
      <c r="K12" s="834"/>
      <c r="L12" s="834"/>
      <c r="M12" s="834"/>
      <c r="N12" s="834"/>
      <c r="O12" s="39"/>
      <c r="P12" s="39"/>
      <c r="Q12" s="39"/>
      <c r="R12" s="39"/>
    </row>
    <row r="13" spans="1:23" ht="28.65" customHeight="1" x14ac:dyDescent="0.25">
      <c r="A13" s="834" t="s">
        <v>789</v>
      </c>
      <c r="B13" s="834"/>
      <c r="C13" s="834"/>
      <c r="D13" s="834"/>
      <c r="E13" s="834"/>
      <c r="F13" s="834"/>
      <c r="G13" s="834"/>
      <c r="H13" s="834"/>
      <c r="I13" s="834"/>
      <c r="J13" s="834"/>
      <c r="K13" s="834"/>
      <c r="L13" s="834"/>
      <c r="M13" s="834"/>
      <c r="N13" s="834"/>
    </row>
    <row r="14" spans="1:23" ht="26.25" customHeight="1" x14ac:dyDescent="0.3">
      <c r="A14" s="919" t="s">
        <v>2300</v>
      </c>
      <c r="B14" s="919"/>
      <c r="C14" s="919"/>
      <c r="D14" s="919"/>
      <c r="E14" s="919"/>
      <c r="F14" s="498"/>
      <c r="G14" s="498"/>
      <c r="H14" s="498"/>
      <c r="I14" s="498"/>
      <c r="J14" s="498"/>
      <c r="K14" s="418"/>
      <c r="L14" s="418"/>
      <c r="M14" s="418"/>
      <c r="N14" s="418"/>
    </row>
    <row r="15" spans="1:23" ht="43.5" customHeight="1" x14ac:dyDescent="0.25">
      <c r="A15" s="418"/>
      <c r="B15" s="418"/>
      <c r="C15" s="418"/>
      <c r="K15" s="418"/>
      <c r="L15" s="418"/>
      <c r="M15" s="418"/>
      <c r="N15" s="418"/>
    </row>
    <row r="16" spans="1:23" ht="26.25" customHeight="1" x14ac:dyDescent="0.25">
      <c r="A16" s="24"/>
      <c r="B16" s="24"/>
      <c r="C16" s="24"/>
      <c r="F16" s="499"/>
      <c r="G16" s="499"/>
      <c r="H16" s="499"/>
      <c r="I16" s="499"/>
      <c r="J16" s="499"/>
      <c r="K16" s="418"/>
      <c r="L16" s="418"/>
      <c r="M16" s="418"/>
      <c r="N16" s="24"/>
    </row>
    <row r="17" spans="1:14" x14ac:dyDescent="0.25">
      <c r="A17" s="24"/>
      <c r="B17" s="24"/>
      <c r="C17" s="24"/>
      <c r="F17" s="499"/>
      <c r="G17" s="499"/>
      <c r="H17" s="499"/>
      <c r="I17" s="499"/>
      <c r="J17" s="499"/>
      <c r="N17" s="24"/>
    </row>
    <row r="18" spans="1:14" x14ac:dyDescent="0.25">
      <c r="A18" s="24"/>
      <c r="B18" s="24"/>
      <c r="C18" s="24"/>
      <c r="F18" s="24"/>
      <c r="G18" s="24"/>
      <c r="H18" s="24"/>
      <c r="I18" s="24"/>
      <c r="J18" s="24"/>
      <c r="N18" s="24"/>
    </row>
    <row r="19" spans="1:14" x14ac:dyDescent="0.25">
      <c r="A19" s="24"/>
      <c r="B19" s="24"/>
      <c r="C19" s="24"/>
      <c r="F19" s="24"/>
      <c r="G19" s="24"/>
      <c r="H19" s="24"/>
      <c r="I19" s="24"/>
      <c r="J19" s="24"/>
      <c r="N19" s="24"/>
    </row>
    <row r="20" spans="1:14" x14ac:dyDescent="0.25">
      <c r="A20" s="24"/>
      <c r="B20" s="24"/>
      <c r="C20" s="24"/>
      <c r="F20" s="24"/>
      <c r="G20" s="24"/>
      <c r="H20" s="24"/>
      <c r="I20" s="24"/>
      <c r="J20" s="24"/>
      <c r="N20" s="24"/>
    </row>
    <row r="21" spans="1:14" x14ac:dyDescent="0.25">
      <c r="A21" s="24"/>
      <c r="B21" s="24"/>
      <c r="C21" s="24"/>
      <c r="F21" s="24"/>
      <c r="G21" s="24"/>
      <c r="H21" s="24"/>
      <c r="I21" s="24"/>
      <c r="J21" s="24"/>
      <c r="N21" s="24"/>
    </row>
    <row r="22" spans="1:14" x14ac:dyDescent="0.25">
      <c r="A22" s="24"/>
      <c r="B22" s="24"/>
      <c r="C22" s="24"/>
      <c r="F22" s="24"/>
      <c r="G22" s="24"/>
      <c r="H22" s="24"/>
      <c r="I22" s="24"/>
      <c r="J22" s="24"/>
      <c r="N22" s="24"/>
    </row>
    <row r="23" spans="1:14" x14ac:dyDescent="0.25">
      <c r="A23" s="24"/>
      <c r="B23" s="24"/>
      <c r="C23" s="24"/>
      <c r="F23" s="24"/>
      <c r="G23" s="24"/>
      <c r="H23" s="24"/>
      <c r="I23" s="24"/>
      <c r="J23" s="24"/>
      <c r="N23" s="24"/>
    </row>
    <row r="24" spans="1:14" x14ac:dyDescent="0.25">
      <c r="A24" s="24"/>
      <c r="B24" s="24"/>
      <c r="C24" s="24"/>
      <c r="F24" s="24"/>
      <c r="G24" s="24"/>
      <c r="H24" s="24"/>
      <c r="I24" s="24"/>
      <c r="J24" s="24"/>
      <c r="N24" s="24"/>
    </row>
    <row r="25" spans="1:14" x14ac:dyDescent="0.25">
      <c r="A25" s="24"/>
      <c r="B25" s="24"/>
      <c r="C25" s="24"/>
      <c r="F25" s="24"/>
      <c r="G25" s="24"/>
      <c r="H25" s="24"/>
      <c r="I25" s="24"/>
      <c r="J25" s="24"/>
      <c r="N25" s="24"/>
    </row>
    <row r="26" spans="1:14" x14ac:dyDescent="0.25">
      <c r="A26" s="24"/>
      <c r="B26" s="24"/>
      <c r="C26" s="24"/>
      <c r="F26" s="24"/>
      <c r="G26" s="24"/>
      <c r="H26" s="24"/>
      <c r="I26" s="24"/>
      <c r="J26" s="24"/>
      <c r="N26" s="24"/>
    </row>
    <row r="27" spans="1:14" x14ac:dyDescent="0.25">
      <c r="A27" s="24"/>
      <c r="B27" s="24"/>
      <c r="C27" s="24"/>
      <c r="F27" s="24"/>
      <c r="G27" s="24"/>
      <c r="H27" s="24"/>
      <c r="I27" s="24"/>
      <c r="J27" s="24"/>
      <c r="N27" s="24"/>
    </row>
    <row r="28" spans="1:14" x14ac:dyDescent="0.25">
      <c r="F28" s="24"/>
      <c r="G28" s="24"/>
      <c r="H28" s="24"/>
      <c r="I28" s="24"/>
      <c r="J28" s="24"/>
    </row>
    <row r="29" spans="1:14" x14ac:dyDescent="0.25">
      <c r="F29" s="24"/>
      <c r="G29" s="24"/>
      <c r="H29" s="24"/>
      <c r="I29" s="24"/>
      <c r="J29" s="24"/>
    </row>
    <row r="30" spans="1:14" x14ac:dyDescent="0.25">
      <c r="F30" s="24"/>
      <c r="G30" s="24"/>
      <c r="H30" s="24"/>
      <c r="I30" s="24"/>
      <c r="J30" s="24"/>
    </row>
    <row r="31" spans="1:14" x14ac:dyDescent="0.25">
      <c r="F31" s="24"/>
      <c r="G31" s="24"/>
      <c r="H31" s="24"/>
      <c r="I31" s="24"/>
      <c r="J31" s="24"/>
    </row>
  </sheetData>
  <mergeCells count="28">
    <mergeCell ref="A2:N2"/>
    <mergeCell ref="O2:W2"/>
    <mergeCell ref="A3:A5"/>
    <mergeCell ref="B3:B5"/>
    <mergeCell ref="C3:C5"/>
    <mergeCell ref="D3:E4"/>
    <mergeCell ref="F3:G4"/>
    <mergeCell ref="H3:H5"/>
    <mergeCell ref="I3:I5"/>
    <mergeCell ref="J3:J5"/>
    <mergeCell ref="W3:W5"/>
    <mergeCell ref="K4:K5"/>
    <mergeCell ref="L4:L5"/>
    <mergeCell ref="M4:M5"/>
    <mergeCell ref="K3:M3"/>
    <mergeCell ref="N3:N5"/>
    <mergeCell ref="A14:E14"/>
    <mergeCell ref="S3:S5"/>
    <mergeCell ref="U3:U5"/>
    <mergeCell ref="V3:V5"/>
    <mergeCell ref="A11:N11"/>
    <mergeCell ref="A12:N12"/>
    <mergeCell ref="A13:N13"/>
    <mergeCell ref="O3:O5"/>
    <mergeCell ref="P3:P5"/>
    <mergeCell ref="T3:T5"/>
    <mergeCell ref="Q3:Q5"/>
    <mergeCell ref="R3:R5"/>
  </mergeCells>
  <printOptions horizontalCentered="1"/>
  <pageMargins left="0" right="0" top="1" bottom="0.75" header="0.3" footer="0.3"/>
  <pageSetup paperSize="3" orientation="landscape" r:id="rId1"/>
  <headerFooter alignWithMargins="0">
    <oddHeader>&amp;C&amp;16
&amp;A</oddHeader>
    <oddFooter>&amp;C&amp;14ISSUED
JUNE 2009&amp;R&amp;12&amp;F &amp;A
Page 51</oddFooter>
  </headerFooter>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P30"/>
  <sheetViews>
    <sheetView showGridLines="0" zoomScale="81" zoomScaleNormal="81" zoomScalePageLayoutView="60" workbookViewId="0"/>
  </sheetViews>
  <sheetFormatPr defaultColWidth="6.44140625" defaultRowHeight="13.2" x14ac:dyDescent="0.25"/>
  <cols>
    <col min="1" max="1" width="10.109375" style="2" customWidth="1"/>
    <col min="2" max="2" width="13.5546875" style="2" customWidth="1"/>
    <col min="3" max="3" width="13" style="2" customWidth="1"/>
    <col min="4" max="6" width="11.88671875" style="2" customWidth="1"/>
    <col min="7" max="7" width="41" style="2" customWidth="1"/>
    <col min="8" max="8" width="21.5546875" style="2" bestFit="1" customWidth="1"/>
    <col min="9" max="9" width="20.6640625" style="2" customWidth="1"/>
    <col min="10" max="10" width="12.6640625" style="2" customWidth="1"/>
    <col min="11" max="11" width="16.44140625" style="2" customWidth="1"/>
    <col min="12" max="12" width="17" style="2" customWidth="1"/>
    <col min="13" max="15" width="20.6640625" style="2" customWidth="1"/>
    <col min="16" max="16" width="8.6640625" style="2" customWidth="1"/>
    <col min="17" max="16384" width="6.44140625" style="2"/>
  </cols>
  <sheetData>
    <row r="1" spans="1:16" s="24" customFormat="1" ht="44.25" customHeight="1" thickBot="1" x14ac:dyDescent="0.3"/>
    <row r="2" spans="1:16" s="3" customFormat="1" ht="31.5" customHeight="1" x14ac:dyDescent="0.25">
      <c r="A2" s="869" t="s">
        <v>154</v>
      </c>
      <c r="B2" s="870"/>
      <c r="C2" s="870"/>
      <c r="D2" s="925"/>
      <c r="E2" s="925"/>
      <c r="F2" s="925"/>
      <c r="G2" s="871"/>
      <c r="H2" s="851" t="s">
        <v>909</v>
      </c>
      <c r="I2" s="851"/>
      <c r="J2" s="851"/>
      <c r="K2" s="851"/>
      <c r="L2" s="851"/>
      <c r="M2" s="851"/>
      <c r="N2" s="851"/>
      <c r="O2" s="851"/>
      <c r="P2" s="852"/>
    </row>
    <row r="3" spans="1:16" s="4" customFormat="1" ht="31.5" customHeight="1" x14ac:dyDescent="0.25">
      <c r="A3" s="883" t="s">
        <v>911</v>
      </c>
      <c r="B3" s="879" t="s">
        <v>836</v>
      </c>
      <c r="C3" s="853" t="s">
        <v>925</v>
      </c>
      <c r="D3" s="886" t="s">
        <v>989</v>
      </c>
      <c r="E3" s="887"/>
      <c r="F3" s="853" t="s">
        <v>36</v>
      </c>
      <c r="G3" s="876" t="s">
        <v>822</v>
      </c>
      <c r="H3" s="818" t="s">
        <v>906</v>
      </c>
      <c r="I3" s="815" t="s">
        <v>931</v>
      </c>
      <c r="J3" s="815" t="s">
        <v>932</v>
      </c>
      <c r="K3" s="815" t="s">
        <v>2085</v>
      </c>
      <c r="L3" s="855" t="s">
        <v>2086</v>
      </c>
      <c r="M3" s="815" t="s">
        <v>933</v>
      </c>
      <c r="N3" s="815" t="s">
        <v>940</v>
      </c>
      <c r="O3" s="815" t="s">
        <v>941</v>
      </c>
      <c r="P3" s="812" t="s">
        <v>934</v>
      </c>
    </row>
    <row r="4" spans="1:16" s="4" customFormat="1" ht="31.5" customHeight="1" x14ac:dyDescent="0.25">
      <c r="A4" s="884"/>
      <c r="B4" s="880"/>
      <c r="C4" s="890"/>
      <c r="D4" s="888"/>
      <c r="E4" s="889"/>
      <c r="F4" s="890"/>
      <c r="G4" s="877"/>
      <c r="H4" s="819"/>
      <c r="I4" s="816"/>
      <c r="J4" s="816"/>
      <c r="K4" s="816"/>
      <c r="L4" s="856"/>
      <c r="M4" s="816"/>
      <c r="N4" s="816"/>
      <c r="O4" s="816"/>
      <c r="P4" s="813"/>
    </row>
    <row r="5" spans="1:16" s="4" customFormat="1" ht="31.5" customHeight="1" thickBot="1" x14ac:dyDescent="0.3">
      <c r="A5" s="885"/>
      <c r="B5" s="881"/>
      <c r="C5" s="891"/>
      <c r="D5" s="218" t="s">
        <v>1243</v>
      </c>
      <c r="E5" s="218" t="s">
        <v>1583</v>
      </c>
      <c r="F5" s="891"/>
      <c r="G5" s="878"/>
      <c r="H5" s="820"/>
      <c r="I5" s="817"/>
      <c r="J5" s="817"/>
      <c r="K5" s="817"/>
      <c r="L5" s="857"/>
      <c r="M5" s="817"/>
      <c r="N5" s="817"/>
      <c r="O5" s="817"/>
      <c r="P5" s="814"/>
    </row>
    <row r="6" spans="1:16" s="32" customFormat="1" ht="32.1" customHeight="1" thickTop="1" x14ac:dyDescent="0.25">
      <c r="A6" s="245" t="s">
        <v>529</v>
      </c>
      <c r="B6" s="246" t="s">
        <v>48</v>
      </c>
      <c r="C6" s="246"/>
      <c r="D6" s="246"/>
      <c r="E6" s="260">
        <f>ROUND(D6*0.454,2-LEN(INT(D6*0.454)))</f>
        <v>0</v>
      </c>
      <c r="F6" s="246"/>
      <c r="G6" s="247"/>
      <c r="H6" s="367"/>
      <c r="I6" s="89"/>
      <c r="J6" s="89"/>
      <c r="K6" s="89"/>
      <c r="L6" s="89"/>
      <c r="M6" s="89"/>
      <c r="N6" s="89"/>
      <c r="O6" s="89"/>
      <c r="P6" s="90"/>
    </row>
    <row r="7" spans="1:16" s="32" customFormat="1" ht="32.1" customHeight="1" x14ac:dyDescent="0.25">
      <c r="A7" s="47"/>
      <c r="B7" s="182"/>
      <c r="C7" s="182"/>
      <c r="D7" s="182"/>
      <c r="E7" s="183">
        <f>ROUND(D7*0.454,2-LEN(INT(D7*0.454)))</f>
        <v>0</v>
      </c>
      <c r="F7" s="182"/>
      <c r="G7" s="46"/>
      <c r="H7" s="364"/>
      <c r="I7" s="48"/>
      <c r="J7" s="48"/>
      <c r="K7" s="48"/>
      <c r="L7" s="48"/>
      <c r="M7" s="48"/>
      <c r="N7" s="48"/>
      <c r="O7" s="48"/>
      <c r="P7" s="49"/>
    </row>
    <row r="8" spans="1:16" s="32" customFormat="1" ht="32.1" customHeight="1" x14ac:dyDescent="0.25">
      <c r="A8" s="47"/>
      <c r="B8" s="182"/>
      <c r="C8" s="182"/>
      <c r="D8" s="182"/>
      <c r="E8" s="183">
        <f>ROUND(D8*0.454,2-LEN(INT(D8*0.454)))</f>
        <v>0</v>
      </c>
      <c r="F8" s="182"/>
      <c r="G8" s="46"/>
      <c r="H8" s="364"/>
      <c r="I8" s="48"/>
      <c r="J8" s="48"/>
      <c r="K8" s="48"/>
      <c r="L8" s="48"/>
      <c r="M8" s="48"/>
      <c r="N8" s="48"/>
      <c r="O8" s="48"/>
      <c r="P8" s="49"/>
    </row>
    <row r="9" spans="1:16" s="32" customFormat="1" ht="32.1" customHeight="1" thickBot="1" x14ac:dyDescent="0.3">
      <c r="A9" s="29"/>
      <c r="B9" s="30"/>
      <c r="C9" s="30"/>
      <c r="D9" s="30"/>
      <c r="E9" s="34">
        <f>ROUND(D9*0.454,2-LEN(INT(D9*0.454)))</f>
        <v>0</v>
      </c>
      <c r="F9" s="30"/>
      <c r="G9" s="31"/>
      <c r="H9" s="368"/>
      <c r="I9" s="44"/>
      <c r="J9" s="44"/>
      <c r="K9" s="44"/>
      <c r="L9" s="44"/>
      <c r="M9" s="44"/>
      <c r="N9" s="44"/>
      <c r="O9" s="44"/>
      <c r="P9" s="45"/>
    </row>
    <row r="10" spans="1:16" s="13" customFormat="1" ht="24.75" customHeight="1" x14ac:dyDescent="0.25">
      <c r="A10" s="93"/>
      <c r="B10" s="93"/>
      <c r="C10" s="93"/>
      <c r="D10" s="93"/>
      <c r="E10" s="93"/>
      <c r="F10" s="93"/>
      <c r="G10" s="93"/>
    </row>
    <row r="11" spans="1:16" s="13" customFormat="1" ht="25.5" customHeight="1" x14ac:dyDescent="0.25">
      <c r="A11" s="374" t="s">
        <v>922</v>
      </c>
      <c r="B11" s="381"/>
      <c r="C11" s="381"/>
      <c r="D11" s="381"/>
      <c r="E11" s="381"/>
      <c r="F11" s="381"/>
      <c r="G11" s="381"/>
    </row>
    <row r="12" spans="1:16" s="13" customFormat="1" ht="39" customHeight="1" x14ac:dyDescent="0.25">
      <c r="A12" s="858" t="s">
        <v>649</v>
      </c>
      <c r="B12" s="858"/>
      <c r="C12" s="858"/>
      <c r="D12" s="858"/>
      <c r="E12" s="858"/>
      <c r="F12" s="858"/>
      <c r="G12" s="858"/>
    </row>
    <row r="13" spans="1:16" ht="39" customHeight="1" x14ac:dyDescent="0.25">
      <c r="A13" s="858" t="s">
        <v>37</v>
      </c>
      <c r="B13" s="858"/>
      <c r="C13" s="858"/>
      <c r="D13" s="858"/>
      <c r="E13" s="858"/>
      <c r="F13" s="858"/>
      <c r="G13" s="858"/>
      <c r="H13" s="39"/>
      <c r="I13" s="39"/>
      <c r="J13" s="39"/>
      <c r="K13" s="39"/>
    </row>
    <row r="14" spans="1:16" ht="25.5" customHeight="1" x14ac:dyDescent="0.25">
      <c r="A14" s="858" t="s">
        <v>790</v>
      </c>
      <c r="B14" s="858"/>
      <c r="C14" s="858"/>
      <c r="D14" s="858"/>
      <c r="E14" s="858"/>
      <c r="F14" s="858"/>
      <c r="G14" s="858"/>
    </row>
    <row r="15" spans="1:16" ht="28.5" customHeight="1" x14ac:dyDescent="0.25">
      <c r="A15" s="1044"/>
      <c r="B15" s="1044"/>
      <c r="C15" s="1044"/>
      <c r="D15" s="1044"/>
      <c r="E15" s="1044"/>
      <c r="F15" s="1044"/>
      <c r="G15" s="1044"/>
    </row>
    <row r="16" spans="1:16" ht="28.5" customHeight="1" x14ac:dyDescent="0.25">
      <c r="A16" s="1044"/>
      <c r="B16" s="1044"/>
      <c r="C16" s="1044"/>
      <c r="D16" s="1044"/>
      <c r="E16" s="1044"/>
      <c r="F16" s="1044"/>
      <c r="G16" s="1044"/>
    </row>
    <row r="17" spans="1:7" ht="28.5" customHeight="1" x14ac:dyDescent="0.25">
      <c r="A17" s="1044"/>
      <c r="B17" s="1044"/>
      <c r="C17" s="1044"/>
      <c r="D17" s="1044"/>
      <c r="E17" s="1044"/>
      <c r="F17" s="1044"/>
      <c r="G17" s="1044"/>
    </row>
    <row r="18" spans="1:7" ht="43.5" customHeight="1" x14ac:dyDescent="0.25">
      <c r="A18" s="1044"/>
      <c r="B18" s="1044"/>
      <c r="C18" s="1044"/>
      <c r="D18" s="1044"/>
      <c r="E18" s="1044"/>
      <c r="F18" s="1044"/>
      <c r="G18" s="1044"/>
    </row>
    <row r="19" spans="1:7" ht="26.25" customHeight="1" x14ac:dyDescent="0.25">
      <c r="A19" s="919" t="s">
        <v>2300</v>
      </c>
      <c r="B19" s="919"/>
      <c r="C19" s="919"/>
      <c r="D19" s="919"/>
      <c r="E19" s="919"/>
      <c r="F19" s="24"/>
      <c r="G19" s="24"/>
    </row>
    <row r="20" spans="1:7" x14ac:dyDescent="0.25">
      <c r="A20" s="24"/>
      <c r="B20" s="24"/>
      <c r="C20" s="24"/>
      <c r="D20" s="24"/>
      <c r="E20" s="24"/>
      <c r="F20" s="24"/>
      <c r="G20" s="24"/>
    </row>
    <row r="21" spans="1:7" x14ac:dyDescent="0.25">
      <c r="A21" s="24"/>
      <c r="B21" s="24"/>
      <c r="C21" s="24"/>
      <c r="D21" s="24"/>
      <c r="E21" s="24"/>
      <c r="F21" s="24"/>
      <c r="G21" s="24"/>
    </row>
    <row r="22" spans="1:7" x14ac:dyDescent="0.25">
      <c r="A22" s="24"/>
      <c r="B22" s="24"/>
      <c r="C22" s="24"/>
      <c r="D22" s="24"/>
      <c r="E22" s="24"/>
      <c r="F22" s="24"/>
      <c r="G22" s="24"/>
    </row>
    <row r="23" spans="1:7" x14ac:dyDescent="0.25">
      <c r="A23" s="24"/>
      <c r="B23" s="24"/>
      <c r="C23" s="24"/>
      <c r="D23" s="24"/>
      <c r="E23" s="24"/>
      <c r="F23" s="24"/>
      <c r="G23" s="24"/>
    </row>
    <row r="24" spans="1:7" x14ac:dyDescent="0.25">
      <c r="A24" s="24"/>
      <c r="B24" s="24"/>
      <c r="C24" s="24"/>
      <c r="D24" s="24"/>
      <c r="E24" s="24"/>
      <c r="F24" s="24"/>
      <c r="G24" s="24"/>
    </row>
    <row r="25" spans="1:7" x14ac:dyDescent="0.25">
      <c r="A25" s="24"/>
      <c r="B25" s="24"/>
      <c r="C25" s="24"/>
      <c r="D25" s="24"/>
      <c r="E25" s="24"/>
      <c r="F25" s="24"/>
      <c r="G25" s="24"/>
    </row>
    <row r="26" spans="1:7" x14ac:dyDescent="0.25">
      <c r="A26" s="24"/>
      <c r="B26" s="24"/>
      <c r="C26" s="24"/>
      <c r="D26" s="24"/>
      <c r="E26" s="24"/>
      <c r="F26" s="24"/>
      <c r="G26" s="24"/>
    </row>
    <row r="27" spans="1:7" x14ac:dyDescent="0.25">
      <c r="A27" s="24"/>
      <c r="B27" s="24"/>
      <c r="C27" s="24"/>
      <c r="D27" s="24"/>
      <c r="E27" s="24"/>
      <c r="F27" s="24"/>
      <c r="G27" s="24"/>
    </row>
    <row r="28" spans="1:7" x14ac:dyDescent="0.25">
      <c r="A28" s="24"/>
      <c r="B28" s="24"/>
      <c r="C28" s="24"/>
      <c r="D28" s="24"/>
      <c r="E28" s="24"/>
      <c r="F28" s="24"/>
      <c r="G28" s="24"/>
    </row>
    <row r="29" spans="1:7" x14ac:dyDescent="0.25">
      <c r="A29" s="24"/>
      <c r="B29" s="24"/>
      <c r="C29" s="24"/>
      <c r="D29" s="24"/>
      <c r="E29" s="24"/>
      <c r="F29" s="24"/>
      <c r="G29" s="24"/>
    </row>
    <row r="30" spans="1:7" x14ac:dyDescent="0.25">
      <c r="A30" s="24"/>
      <c r="B30" s="24"/>
      <c r="C30" s="24"/>
      <c r="D30" s="24"/>
      <c r="E30" s="24"/>
      <c r="F30" s="24"/>
      <c r="G30" s="24"/>
    </row>
  </sheetData>
  <mergeCells count="25">
    <mergeCell ref="A2:G2"/>
    <mergeCell ref="H2:P2"/>
    <mergeCell ref="A3:A5"/>
    <mergeCell ref="B3:B5"/>
    <mergeCell ref="C3:C5"/>
    <mergeCell ref="D3:E4"/>
    <mergeCell ref="F3:F5"/>
    <mergeCell ref="G3:G5"/>
    <mergeCell ref="H3:H5"/>
    <mergeCell ref="I3:I5"/>
    <mergeCell ref="K3:K5"/>
    <mergeCell ref="A17:G17"/>
    <mergeCell ref="A18:G18"/>
    <mergeCell ref="A19:E19"/>
    <mergeCell ref="P3:P5"/>
    <mergeCell ref="A12:G12"/>
    <mergeCell ref="A13:G13"/>
    <mergeCell ref="A14:G14"/>
    <mergeCell ref="A15:G15"/>
    <mergeCell ref="A16:G16"/>
    <mergeCell ref="J3:J5"/>
    <mergeCell ref="L3:L5"/>
    <mergeCell ref="M3:M5"/>
    <mergeCell ref="N3:N5"/>
    <mergeCell ref="O3:O5"/>
  </mergeCells>
  <printOptions horizontalCentered="1"/>
  <pageMargins left="0" right="0" top="1" bottom="0.75" header="0.3" footer="0.3"/>
  <pageSetup orientation="landscape" r:id="rId1"/>
  <headerFooter alignWithMargins="0">
    <oddHeader>&amp;C&amp;16
&amp;A</oddHeader>
    <oddFooter>&amp;C&amp;12ISSUED
JUNE 2009&amp;R&amp;11&amp;F &amp;A
Page 52</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showGridLines="0" topLeftCell="A26" zoomScaleNormal="100" workbookViewId="0">
      <selection activeCell="A26" sqref="A26"/>
    </sheetView>
  </sheetViews>
  <sheetFormatPr defaultRowHeight="13.2" x14ac:dyDescent="0.25"/>
  <cols>
    <col min="3" max="3" width="25.6640625" customWidth="1"/>
    <col min="4" max="8" width="10.88671875" customWidth="1"/>
  </cols>
  <sheetData>
    <row r="1" spans="1:8" ht="15.6" x14ac:dyDescent="0.3">
      <c r="A1" s="807" t="s">
        <v>1949</v>
      </c>
      <c r="B1" s="807"/>
      <c r="C1" s="807"/>
      <c r="D1" s="807"/>
    </row>
    <row r="2" spans="1:8" ht="13.8" x14ac:dyDescent="0.3">
      <c r="E2" s="208"/>
      <c r="F2" s="208"/>
      <c r="G2" s="208"/>
      <c r="H2" s="208"/>
    </row>
    <row r="3" spans="1:8" ht="41.4" x14ac:dyDescent="0.3">
      <c r="A3" s="252" t="s">
        <v>2087</v>
      </c>
      <c r="B3" s="252" t="s">
        <v>2088</v>
      </c>
      <c r="C3" s="252" t="s">
        <v>2089</v>
      </c>
      <c r="D3" s="252" t="s">
        <v>2090</v>
      </c>
      <c r="E3" s="208"/>
      <c r="F3" s="208"/>
      <c r="G3" s="208"/>
      <c r="H3" s="208"/>
    </row>
    <row r="4" spans="1:8" ht="13.8" x14ac:dyDescent="0.3">
      <c r="A4" s="209">
        <v>0</v>
      </c>
      <c r="B4" s="209" t="s">
        <v>1087</v>
      </c>
      <c r="C4" s="210">
        <f>(A4-32)/1.8</f>
        <v>-17.777777777777779</v>
      </c>
      <c r="D4" s="209" t="s">
        <v>1088</v>
      </c>
      <c r="E4" s="208"/>
      <c r="F4" s="208"/>
      <c r="G4" s="208"/>
      <c r="H4" s="208"/>
    </row>
    <row r="5" spans="1:8" ht="13.8" x14ac:dyDescent="0.3">
      <c r="A5" s="209">
        <v>1</v>
      </c>
      <c r="B5" s="209" t="s">
        <v>973</v>
      </c>
      <c r="C5" s="210">
        <v>300</v>
      </c>
      <c r="D5" s="209" t="s">
        <v>1950</v>
      </c>
      <c r="E5" s="208"/>
      <c r="F5" s="208"/>
      <c r="G5" s="208"/>
      <c r="H5" s="208"/>
    </row>
    <row r="6" spans="1:8" ht="13.8" x14ac:dyDescent="0.3">
      <c r="A6" s="209">
        <v>1</v>
      </c>
      <c r="B6" s="209" t="s">
        <v>1951</v>
      </c>
      <c r="C6" s="209">
        <v>25</v>
      </c>
      <c r="D6" s="209" t="s">
        <v>1950</v>
      </c>
      <c r="E6" s="208"/>
      <c r="F6" s="208"/>
      <c r="G6" s="208"/>
      <c r="H6" s="208"/>
    </row>
    <row r="7" spans="1:8" ht="13.8" x14ac:dyDescent="0.3">
      <c r="A7" s="209">
        <v>0.25</v>
      </c>
      <c r="B7" s="209" t="s">
        <v>1951</v>
      </c>
      <c r="C7" s="209">
        <v>6.4</v>
      </c>
      <c r="D7" s="209" t="s">
        <v>1950</v>
      </c>
      <c r="E7" s="208"/>
      <c r="F7" s="208"/>
      <c r="G7" s="208"/>
      <c r="H7" s="208"/>
    </row>
    <row r="8" spans="1:8" ht="13.8" x14ac:dyDescent="0.3">
      <c r="A8" s="209">
        <v>0.5</v>
      </c>
      <c r="B8" s="209" t="s">
        <v>1951</v>
      </c>
      <c r="C8" s="209">
        <v>15</v>
      </c>
      <c r="D8" s="209" t="s">
        <v>1950</v>
      </c>
      <c r="E8" s="208"/>
      <c r="F8" s="208"/>
      <c r="G8" s="208"/>
      <c r="H8" s="208"/>
    </row>
    <row r="9" spans="1:8" ht="13.8" x14ac:dyDescent="0.3">
      <c r="A9" s="209">
        <v>0.75</v>
      </c>
      <c r="B9" s="209" t="s">
        <v>1951</v>
      </c>
      <c r="C9" s="209">
        <v>19</v>
      </c>
      <c r="D9" s="209" t="s">
        <v>1950</v>
      </c>
      <c r="E9" s="208"/>
      <c r="F9" s="208"/>
      <c r="G9" s="208"/>
      <c r="H9" s="208"/>
    </row>
    <row r="10" spans="1:8" ht="13.8" x14ac:dyDescent="0.3">
      <c r="A10" s="209">
        <v>1</v>
      </c>
      <c r="B10" s="209" t="s">
        <v>1952</v>
      </c>
      <c r="C10" s="209">
        <v>3.8</v>
      </c>
      <c r="D10" s="209" t="s">
        <v>1953</v>
      </c>
      <c r="E10" s="208"/>
      <c r="F10" s="208"/>
      <c r="G10" s="208"/>
      <c r="H10" s="208"/>
    </row>
    <row r="11" spans="1:8" ht="13.8" x14ac:dyDescent="0.3">
      <c r="A11" s="209">
        <v>1</v>
      </c>
      <c r="B11" s="209" t="s">
        <v>955</v>
      </c>
      <c r="C11" s="209">
        <v>0.47199999999999998</v>
      </c>
      <c r="D11" s="209" t="s">
        <v>1954</v>
      </c>
      <c r="E11" s="208"/>
      <c r="F11" s="208"/>
      <c r="G11" s="208"/>
      <c r="H11" s="208"/>
    </row>
    <row r="12" spans="1:8" ht="13.8" x14ac:dyDescent="0.3">
      <c r="A12" s="209">
        <v>1</v>
      </c>
      <c r="B12" s="209" t="s">
        <v>947</v>
      </c>
      <c r="C12" s="209">
        <v>3.8</v>
      </c>
      <c r="D12" s="209" t="s">
        <v>494</v>
      </c>
      <c r="E12" s="208"/>
      <c r="F12" s="208"/>
      <c r="G12" s="208"/>
      <c r="H12" s="208"/>
    </row>
    <row r="13" spans="1:8" ht="13.8" x14ac:dyDescent="0.3">
      <c r="A13" s="209">
        <v>1</v>
      </c>
      <c r="B13" s="209" t="s">
        <v>947</v>
      </c>
      <c r="C13" s="209">
        <v>6.3089999999999993E-2</v>
      </c>
      <c r="D13" s="209" t="s">
        <v>1955</v>
      </c>
      <c r="E13" s="208"/>
      <c r="F13" s="208"/>
      <c r="G13" s="208"/>
      <c r="H13" s="208"/>
    </row>
    <row r="14" spans="1:8" ht="13.8" x14ac:dyDescent="0.3">
      <c r="A14" s="209">
        <v>1</v>
      </c>
      <c r="B14" s="209" t="s">
        <v>2256</v>
      </c>
      <c r="C14" s="209">
        <v>0.47199999999999998</v>
      </c>
      <c r="D14" s="209" t="s">
        <v>494</v>
      </c>
      <c r="E14" s="208"/>
      <c r="F14" s="208"/>
      <c r="G14" s="208"/>
      <c r="H14" s="208"/>
    </row>
    <row r="15" spans="1:8" ht="13.8" x14ac:dyDescent="0.3">
      <c r="A15" s="209">
        <v>1</v>
      </c>
      <c r="B15" s="209" t="s">
        <v>1956</v>
      </c>
      <c r="C15" s="209">
        <v>6.9</v>
      </c>
      <c r="D15" s="209" t="s">
        <v>1957</v>
      </c>
      <c r="E15" s="208"/>
      <c r="F15" s="208"/>
      <c r="G15" s="208"/>
      <c r="H15" s="208"/>
    </row>
    <row r="16" spans="1:8" ht="13.8" x14ac:dyDescent="0.3">
      <c r="A16" s="209">
        <v>1</v>
      </c>
      <c r="B16" s="209" t="s">
        <v>1958</v>
      </c>
      <c r="C16" s="209">
        <v>15.94</v>
      </c>
      <c r="D16" s="209" t="s">
        <v>1957</v>
      </c>
      <c r="E16" s="208"/>
      <c r="F16" s="208"/>
      <c r="G16" s="208"/>
      <c r="H16" s="208"/>
    </row>
    <row r="17" spans="1:8" ht="13.8" x14ac:dyDescent="0.3">
      <c r="A17" s="209">
        <v>1</v>
      </c>
      <c r="B17" s="209" t="s">
        <v>1959</v>
      </c>
      <c r="C17" s="209">
        <v>250</v>
      </c>
      <c r="D17" s="209" t="s">
        <v>1086</v>
      </c>
      <c r="E17" s="208"/>
      <c r="F17" s="208"/>
      <c r="G17" s="208"/>
      <c r="H17" s="208"/>
    </row>
    <row r="18" spans="1:8" ht="13.8" x14ac:dyDescent="0.3">
      <c r="A18" s="209">
        <v>1</v>
      </c>
      <c r="B18" s="209" t="s">
        <v>946</v>
      </c>
      <c r="C18" s="209">
        <v>0.29299999999999998</v>
      </c>
      <c r="D18" s="209" t="s">
        <v>1960</v>
      </c>
      <c r="E18" s="208"/>
      <c r="F18" s="208"/>
      <c r="G18" s="208"/>
      <c r="H18" s="208"/>
    </row>
    <row r="19" spans="1:8" ht="12.75" customHeight="1" x14ac:dyDescent="0.3">
      <c r="A19" s="209">
        <v>1</v>
      </c>
      <c r="B19" s="209" t="s">
        <v>1961</v>
      </c>
      <c r="C19" s="209">
        <v>0.28439999999999999</v>
      </c>
      <c r="D19" s="209" t="s">
        <v>1962</v>
      </c>
      <c r="E19" s="208"/>
      <c r="F19" s="208"/>
      <c r="G19" s="208"/>
      <c r="H19" s="208"/>
    </row>
    <row r="20" spans="1:8" ht="12.75" customHeight="1" x14ac:dyDescent="0.3">
      <c r="A20" s="209">
        <v>1</v>
      </c>
      <c r="B20" s="209" t="s">
        <v>874</v>
      </c>
      <c r="C20" s="209">
        <v>0.29299999999999998</v>
      </c>
      <c r="D20" s="209" t="s">
        <v>1962</v>
      </c>
      <c r="E20" s="208"/>
      <c r="F20" s="208"/>
      <c r="G20" s="208"/>
      <c r="H20" s="208"/>
    </row>
    <row r="21" spans="1:8" ht="12.75" customHeight="1" x14ac:dyDescent="0.3">
      <c r="A21" s="209">
        <v>3.41</v>
      </c>
      <c r="B21" s="209" t="s">
        <v>946</v>
      </c>
      <c r="C21" s="209">
        <v>1</v>
      </c>
      <c r="D21" s="209" t="s">
        <v>1960</v>
      </c>
      <c r="E21" s="208"/>
      <c r="F21" s="208"/>
      <c r="G21" s="208"/>
      <c r="H21" s="208"/>
    </row>
    <row r="22" spans="1:8" ht="13.8" x14ac:dyDescent="0.3">
      <c r="A22" s="209">
        <v>1</v>
      </c>
      <c r="B22" s="209" t="s">
        <v>817</v>
      </c>
      <c r="C22" s="209">
        <v>746</v>
      </c>
      <c r="D22" s="209" t="s">
        <v>1960</v>
      </c>
      <c r="E22" s="208"/>
      <c r="F22" s="208"/>
      <c r="G22" s="208"/>
      <c r="H22" s="208"/>
    </row>
    <row r="23" spans="1:8" ht="13.8" x14ac:dyDescent="0.3">
      <c r="A23" s="209">
        <v>1</v>
      </c>
      <c r="B23" s="209" t="s">
        <v>1034</v>
      </c>
      <c r="C23" s="209">
        <v>0.45400000000000001</v>
      </c>
      <c r="D23" s="209" t="s">
        <v>1963</v>
      </c>
      <c r="E23" s="208"/>
      <c r="F23" s="208"/>
      <c r="G23" s="208"/>
      <c r="H23" s="208"/>
    </row>
    <row r="24" spans="1:8" ht="13.8" x14ac:dyDescent="0.3">
      <c r="A24" s="209">
        <v>1</v>
      </c>
      <c r="B24" s="209" t="s">
        <v>1243</v>
      </c>
      <c r="C24" s="209">
        <v>0.45400000000000001</v>
      </c>
      <c r="D24" s="209" t="s">
        <v>1584</v>
      </c>
      <c r="E24" s="208"/>
      <c r="F24" s="208"/>
      <c r="G24" s="208"/>
      <c r="H24" s="208"/>
    </row>
    <row r="25" spans="1:8" ht="13.8" x14ac:dyDescent="0.3">
      <c r="A25" s="209"/>
      <c r="B25" s="209"/>
      <c r="C25" s="209"/>
      <c r="D25" s="209"/>
      <c r="E25" s="208"/>
      <c r="F25" s="208"/>
      <c r="G25" s="208"/>
      <c r="H25" s="208"/>
    </row>
    <row r="26" spans="1:8" ht="22.5" customHeight="1" x14ac:dyDescent="0.3">
      <c r="A26" s="330" t="s">
        <v>880</v>
      </c>
      <c r="B26" s="209"/>
      <c r="C26" s="209"/>
      <c r="D26" s="209"/>
      <c r="E26" s="208"/>
      <c r="F26" s="208"/>
      <c r="G26" s="208"/>
      <c r="H26" s="208"/>
    </row>
    <row r="27" spans="1:8" ht="17.25" customHeight="1" x14ac:dyDescent="0.3">
      <c r="A27" s="808" t="s">
        <v>2110</v>
      </c>
      <c r="B27" s="808"/>
      <c r="C27" s="808"/>
      <c r="D27" s="808"/>
      <c r="E27" s="208"/>
      <c r="F27" s="208"/>
      <c r="G27" s="208"/>
      <c r="H27" s="208"/>
    </row>
    <row r="28" spans="1:8" ht="18.75" customHeight="1" x14ac:dyDescent="0.25">
      <c r="A28" s="808" t="s">
        <v>2109</v>
      </c>
      <c r="B28" s="808"/>
      <c r="C28" s="808"/>
      <c r="D28" s="808"/>
      <c r="E28" s="808"/>
      <c r="F28" s="808"/>
      <c r="G28" s="808"/>
      <c r="H28" s="808"/>
    </row>
    <row r="29" spans="1:8" ht="13.8" x14ac:dyDescent="0.3">
      <c r="A29" s="208"/>
      <c r="B29" s="208"/>
      <c r="C29" s="209"/>
      <c r="D29" s="209"/>
      <c r="E29" s="209"/>
      <c r="F29" s="209"/>
      <c r="G29" s="209"/>
      <c r="H29" s="209"/>
    </row>
    <row r="30" spans="1:8" ht="13.8" x14ac:dyDescent="0.3">
      <c r="A30" s="331" t="s">
        <v>1964</v>
      </c>
      <c r="B30" s="331" t="s">
        <v>1965</v>
      </c>
      <c r="C30" s="331" t="s">
        <v>1966</v>
      </c>
      <c r="D30" s="809" t="s">
        <v>1967</v>
      </c>
      <c r="E30" s="809"/>
      <c r="F30" s="809"/>
      <c r="G30" s="809"/>
      <c r="H30" s="809"/>
    </row>
    <row r="31" spans="1:8" ht="13.8" x14ac:dyDescent="0.25">
      <c r="A31" s="211">
        <v>-16</v>
      </c>
      <c r="B31" s="212">
        <f>IF(A31&gt;32,ROUND(((A31-32)/1.8),2-LEN(INT(((A31-32)/1.8)))),ROUND(((A31-32)/1.8),3-LEN(INT(((A31-32)/1.8)))))</f>
        <v>-27</v>
      </c>
      <c r="C31" s="33" t="s">
        <v>1968</v>
      </c>
      <c r="D31" s="805" t="str">
        <f>IF(ISNUMBER(A26)=TRUE,ROUND((5/9)*(A26-32),1),"")</f>
        <v/>
      </c>
      <c r="E31" s="805"/>
      <c r="F31" s="805"/>
      <c r="G31" s="805"/>
      <c r="H31" s="805"/>
    </row>
    <row r="32" spans="1:8" ht="13.8" x14ac:dyDescent="0.25">
      <c r="A32" s="211">
        <v>100</v>
      </c>
      <c r="B32" s="213">
        <f>ROUND(A32*300,2-LEN(INT(A32*300)))</f>
        <v>30000</v>
      </c>
      <c r="C32" s="33" t="s">
        <v>1969</v>
      </c>
      <c r="D32" s="805" t="s">
        <v>709</v>
      </c>
      <c r="E32" s="805"/>
      <c r="F32" s="805"/>
      <c r="G32" s="805"/>
      <c r="H32" s="805"/>
    </row>
    <row r="33" spans="1:8" ht="13.8" x14ac:dyDescent="0.25">
      <c r="A33" s="211">
        <v>100</v>
      </c>
      <c r="B33" s="213">
        <f>ROUND(A33*25,2-LEN(INT(A33*25)))</f>
        <v>2500</v>
      </c>
      <c r="C33" s="33" t="s">
        <v>1970</v>
      </c>
      <c r="D33" s="805" t="s">
        <v>1971</v>
      </c>
      <c r="E33" s="805"/>
      <c r="F33" s="805"/>
      <c r="G33" s="805"/>
      <c r="H33" s="805"/>
    </row>
    <row r="34" spans="1:8" ht="13.8" x14ac:dyDescent="0.25">
      <c r="A34" s="211">
        <v>100</v>
      </c>
      <c r="B34" s="213">
        <f>ROUND(A34*0.472,2-LEN(INT(A34*0.472)))</f>
        <v>47</v>
      </c>
      <c r="C34" s="33" t="s">
        <v>201</v>
      </c>
      <c r="D34" s="805" t="s">
        <v>1972</v>
      </c>
      <c r="E34" s="805"/>
      <c r="F34" s="805"/>
      <c r="G34" s="805"/>
      <c r="H34" s="805"/>
    </row>
    <row r="35" spans="1:8" ht="12.75" customHeight="1" x14ac:dyDescent="0.25">
      <c r="A35" s="211">
        <v>100</v>
      </c>
      <c r="B35" s="213">
        <f>ROUND(A35*0.472,2-LEN(INT(A35*0.472)))</f>
        <v>47</v>
      </c>
      <c r="C35" s="33" t="s">
        <v>703</v>
      </c>
      <c r="D35" s="805" t="s">
        <v>1972</v>
      </c>
      <c r="E35" s="806"/>
      <c r="F35" s="806"/>
      <c r="G35" s="806"/>
      <c r="H35" s="806"/>
    </row>
    <row r="36" spans="1:8" ht="13.8" x14ac:dyDescent="0.25">
      <c r="A36" s="211">
        <v>100</v>
      </c>
      <c r="B36" s="213">
        <f>ROUND(A36*3.8,2-LEN(INT(A36*3.8)))</f>
        <v>380</v>
      </c>
      <c r="C36" s="33" t="s">
        <v>638</v>
      </c>
      <c r="D36" s="805" t="s">
        <v>1973</v>
      </c>
      <c r="E36" s="805"/>
      <c r="F36" s="805"/>
      <c r="G36" s="805"/>
      <c r="H36" s="805"/>
    </row>
    <row r="37" spans="1:8" ht="13.8" x14ac:dyDescent="0.25">
      <c r="A37" s="211">
        <v>100</v>
      </c>
      <c r="B37" s="213">
        <f>ROUND(A37*0.06309,2-LEN(INT(A37*0.06309)))</f>
        <v>6.3</v>
      </c>
      <c r="C37" s="33" t="s">
        <v>1974</v>
      </c>
      <c r="D37" s="805" t="s">
        <v>1975</v>
      </c>
      <c r="E37" s="805"/>
      <c r="F37" s="805"/>
      <c r="G37" s="805"/>
      <c r="H37" s="805"/>
    </row>
    <row r="38" spans="1:8" ht="13.8" x14ac:dyDescent="0.25">
      <c r="A38" s="211">
        <v>100</v>
      </c>
      <c r="B38" s="213">
        <f>ROUND(A38*6.9,2-LEN(INT(A38*6.9)))</f>
        <v>690</v>
      </c>
      <c r="C38" s="33" t="s">
        <v>1976</v>
      </c>
      <c r="D38" s="805" t="s">
        <v>1977</v>
      </c>
      <c r="E38" s="805"/>
      <c r="F38" s="805"/>
      <c r="G38" s="805"/>
      <c r="H38" s="805"/>
    </row>
    <row r="39" spans="1:8" ht="13.8" x14ac:dyDescent="0.25">
      <c r="A39" s="211">
        <v>0.75</v>
      </c>
      <c r="B39" s="213">
        <f>ROUND(A39*250,2-LEN(INT(A39*250)))</f>
        <v>190</v>
      </c>
      <c r="C39" s="33" t="s">
        <v>1978</v>
      </c>
      <c r="D39" s="805" t="s">
        <v>1979</v>
      </c>
      <c r="E39" s="805"/>
      <c r="F39" s="805"/>
      <c r="G39" s="805"/>
      <c r="H39" s="805"/>
    </row>
    <row r="40" spans="1:8" ht="13.8" x14ac:dyDescent="0.25">
      <c r="A40" s="211">
        <v>40000</v>
      </c>
      <c r="B40" s="213">
        <f>ROUND(A40*0.293,2-LEN(INT(A40*0.293)))</f>
        <v>12000</v>
      </c>
      <c r="C40" s="33" t="s">
        <v>1980</v>
      </c>
      <c r="D40" s="805" t="s">
        <v>1981</v>
      </c>
      <c r="E40" s="805"/>
      <c r="F40" s="805"/>
      <c r="G40" s="805"/>
      <c r="H40" s="805"/>
    </row>
    <row r="41" spans="1:8" ht="13.8" x14ac:dyDescent="0.25">
      <c r="A41" s="211">
        <v>1</v>
      </c>
      <c r="B41" s="213">
        <f>ROUND(A41*746,2-LEN(INT(A41*746)))</f>
        <v>750</v>
      </c>
      <c r="C41" s="33" t="s">
        <v>1982</v>
      </c>
      <c r="D41" s="805" t="s">
        <v>1983</v>
      </c>
      <c r="E41" s="805"/>
      <c r="F41" s="805"/>
      <c r="G41" s="805"/>
      <c r="H41" s="805"/>
    </row>
    <row r="42" spans="1:8" ht="12.75" customHeight="1" x14ac:dyDescent="0.25">
      <c r="A42" s="211">
        <v>100</v>
      </c>
      <c r="B42" s="213">
        <f>ROUND(A42*0.746,2-LEN(INT(A42*0.746)))</f>
        <v>75</v>
      </c>
      <c r="C42" s="33" t="s">
        <v>1984</v>
      </c>
      <c r="D42" s="805" t="s">
        <v>1985</v>
      </c>
      <c r="E42" s="805"/>
      <c r="F42" s="805"/>
      <c r="G42" s="805"/>
      <c r="H42" s="805"/>
    </row>
    <row r="43" spans="1:8" ht="12.75" customHeight="1" x14ac:dyDescent="0.25">
      <c r="A43" s="211">
        <v>1</v>
      </c>
      <c r="B43" s="213">
        <f>ROUND(A43*0.293,2-LEN(INT(A43*0.293)))</f>
        <v>0.3</v>
      </c>
      <c r="C43" s="33" t="s">
        <v>706</v>
      </c>
      <c r="D43" s="805" t="s">
        <v>707</v>
      </c>
      <c r="E43" s="805"/>
      <c r="F43" s="805"/>
      <c r="G43" s="805"/>
      <c r="H43" s="805"/>
    </row>
    <row r="44" spans="1:8" ht="12.75" customHeight="1" x14ac:dyDescent="0.25">
      <c r="A44" s="211">
        <v>100</v>
      </c>
      <c r="B44" s="213">
        <f>ROUND(A44*0.454,2-LEN(INT(A44*0.454)))</f>
        <v>45</v>
      </c>
      <c r="C44" s="33" t="s">
        <v>1986</v>
      </c>
      <c r="D44" s="805" t="s">
        <v>1987</v>
      </c>
      <c r="E44" s="805"/>
      <c r="F44" s="805"/>
      <c r="G44" s="805"/>
      <c r="H44" s="805"/>
    </row>
    <row r="45" spans="1:8" ht="12.75" customHeight="1" x14ac:dyDescent="0.25">
      <c r="A45" s="211">
        <v>100</v>
      </c>
      <c r="B45" s="213">
        <f>ROUND(A45*0.454,2-LEN(INT(A45*0.454)))</f>
        <v>45</v>
      </c>
      <c r="C45" s="33" t="s">
        <v>191</v>
      </c>
      <c r="D45" s="805" t="s">
        <v>1988</v>
      </c>
      <c r="E45" s="805"/>
      <c r="F45" s="805"/>
      <c r="G45" s="805"/>
      <c r="H45" s="805"/>
    </row>
    <row r="46" spans="1:8" ht="12.75" customHeight="1" x14ac:dyDescent="0.3">
      <c r="A46" s="211">
        <v>100</v>
      </c>
      <c r="B46" s="213">
        <f>ROUND(A46*0.2844,2-LEN(INT(A46*0.2844)))</f>
        <v>28</v>
      </c>
      <c r="C46" s="209" t="s">
        <v>705</v>
      </c>
      <c r="D46" s="805" t="s">
        <v>1989</v>
      </c>
      <c r="E46" s="805"/>
      <c r="F46" s="805"/>
      <c r="G46" s="805"/>
      <c r="H46" s="805"/>
    </row>
    <row r="47" spans="1:8" ht="13.8" x14ac:dyDescent="0.3">
      <c r="A47" s="211">
        <v>40</v>
      </c>
      <c r="B47" s="213">
        <f>ROUND(A47*2.989,2-LEN(INT(A47*2.989)))</f>
        <v>120</v>
      </c>
      <c r="C47" s="209" t="s">
        <v>1990</v>
      </c>
      <c r="D47" s="805" t="s">
        <v>1991</v>
      </c>
      <c r="E47" s="805"/>
      <c r="F47" s="805"/>
      <c r="G47" s="805"/>
      <c r="H47" s="805"/>
    </row>
    <row r="48" spans="1:8" ht="13.8" x14ac:dyDescent="0.25">
      <c r="A48" s="211">
        <v>100</v>
      </c>
      <c r="B48" s="213">
        <f>ROUND(A48*0.3,2-LEN(INT(A48*0.3)))</f>
        <v>30</v>
      </c>
      <c r="C48" s="33" t="s">
        <v>1992</v>
      </c>
      <c r="D48" s="805" t="s">
        <v>1993</v>
      </c>
      <c r="E48" s="805"/>
      <c r="F48" s="805"/>
      <c r="G48" s="805"/>
      <c r="H48" s="805"/>
    </row>
    <row r="49" spans="1:8" ht="13.8" x14ac:dyDescent="0.25">
      <c r="A49" s="211">
        <v>1</v>
      </c>
      <c r="B49" s="213">
        <f>ROUND(A49*3.785,2-LEN(INT(A49*3.785)))</f>
        <v>3.8</v>
      </c>
      <c r="C49" s="33" t="s">
        <v>1994</v>
      </c>
      <c r="D49" s="805" t="s">
        <v>1995</v>
      </c>
      <c r="E49" s="805"/>
      <c r="F49" s="805"/>
      <c r="G49" s="805"/>
      <c r="H49" s="805"/>
    </row>
    <row r="50" spans="1:8" ht="13.8" x14ac:dyDescent="0.25">
      <c r="A50" s="211">
        <v>450</v>
      </c>
      <c r="B50" s="213">
        <f>ROUND(A50*0.00508,2-LEN(INT(A50*0.00508)))</f>
        <v>2.2999999999999998</v>
      </c>
      <c r="C50" s="33" t="s">
        <v>704</v>
      </c>
      <c r="D50" s="805" t="s">
        <v>1996</v>
      </c>
      <c r="E50" s="805"/>
      <c r="F50" s="805"/>
      <c r="G50" s="805"/>
      <c r="H50" s="805"/>
    </row>
    <row r="51" spans="1:8" ht="13.8" x14ac:dyDescent="0.3">
      <c r="A51" s="209"/>
      <c r="B51" s="209"/>
      <c r="C51" s="209"/>
      <c r="D51" s="209"/>
      <c r="E51" s="208"/>
      <c r="F51" s="208"/>
      <c r="G51" s="208"/>
      <c r="H51" s="208"/>
    </row>
  </sheetData>
  <mergeCells count="24">
    <mergeCell ref="D33:H33"/>
    <mergeCell ref="A1:D1"/>
    <mergeCell ref="A27:D27"/>
    <mergeCell ref="D30:H30"/>
    <mergeCell ref="D31:H31"/>
    <mergeCell ref="D32:H32"/>
    <mergeCell ref="A28:H28"/>
    <mergeCell ref="D49:H49"/>
    <mergeCell ref="D50:H50"/>
    <mergeCell ref="D40:H40"/>
    <mergeCell ref="D41:H41"/>
    <mergeCell ref="D42:H42"/>
    <mergeCell ref="D44:H44"/>
    <mergeCell ref="D45:H45"/>
    <mergeCell ref="D46:H46"/>
    <mergeCell ref="D43:H43"/>
    <mergeCell ref="D34:H34"/>
    <mergeCell ref="D36:H36"/>
    <mergeCell ref="D47:H47"/>
    <mergeCell ref="D48:H48"/>
    <mergeCell ref="D37:H37"/>
    <mergeCell ref="D38:H38"/>
    <mergeCell ref="D39:H39"/>
    <mergeCell ref="D35:H35"/>
  </mergeCells>
  <phoneticPr fontId="0" type="noConversion"/>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Y43"/>
  <sheetViews>
    <sheetView showGridLines="0" zoomScale="81" zoomScaleNormal="81" zoomScalePageLayoutView="60" workbookViewId="0"/>
  </sheetViews>
  <sheetFormatPr defaultColWidth="0" defaultRowHeight="13.2" x14ac:dyDescent="0.25"/>
  <cols>
    <col min="1" max="1" width="9.6640625" style="2" customWidth="1"/>
    <col min="2" max="2" width="13.44140625" style="2" customWidth="1"/>
    <col min="3" max="5" width="12.5546875" style="2" customWidth="1"/>
    <col min="6" max="15" width="9" style="2" customWidth="1"/>
    <col min="16" max="16" width="51.6640625" style="2" customWidth="1"/>
    <col min="17" max="17" width="21.5546875" style="2" bestFit="1" customWidth="1"/>
    <col min="18" max="18" width="20.6640625" style="2" customWidth="1"/>
    <col min="19" max="19" width="12.6640625" style="2" customWidth="1"/>
    <col min="20" max="20" width="16.44140625" style="2" customWidth="1"/>
    <col min="21" max="21" width="17" style="2" customWidth="1"/>
    <col min="22" max="24" width="20.6640625" style="2" customWidth="1"/>
    <col min="25" max="25" width="8.6640625" style="2" customWidth="1"/>
    <col min="26" max="16384" width="0" style="2" hidden="1"/>
  </cols>
  <sheetData>
    <row r="1" spans="1:25" ht="44.25" customHeight="1" thickBot="1" x14ac:dyDescent="0.3">
      <c r="A1" s="24"/>
      <c r="B1" s="24"/>
      <c r="C1" s="24"/>
      <c r="D1" s="24"/>
      <c r="E1" s="24"/>
      <c r="F1" s="24"/>
      <c r="G1" s="24"/>
      <c r="H1" s="24"/>
      <c r="I1" s="24"/>
      <c r="J1" s="24"/>
      <c r="K1" s="24"/>
      <c r="L1" s="24"/>
      <c r="M1" s="24"/>
      <c r="N1" s="24"/>
      <c r="O1" s="24"/>
      <c r="P1" s="24"/>
    </row>
    <row r="2" spans="1:25" s="3" customFormat="1" ht="24" customHeight="1" x14ac:dyDescent="0.25">
      <c r="A2" s="823" t="s">
        <v>155</v>
      </c>
      <c r="B2" s="824"/>
      <c r="C2" s="824"/>
      <c r="D2" s="824"/>
      <c r="E2" s="824"/>
      <c r="F2" s="824"/>
      <c r="G2" s="824"/>
      <c r="H2" s="824"/>
      <c r="I2" s="824"/>
      <c r="J2" s="824"/>
      <c r="K2" s="824"/>
      <c r="L2" s="824"/>
      <c r="M2" s="824"/>
      <c r="N2" s="991"/>
      <c r="O2" s="991"/>
      <c r="P2" s="825"/>
      <c r="Q2" s="987" t="s">
        <v>909</v>
      </c>
      <c r="R2" s="988"/>
      <c r="S2" s="988"/>
      <c r="T2" s="988"/>
      <c r="U2" s="988"/>
      <c r="V2" s="988"/>
      <c r="W2" s="988"/>
      <c r="X2" s="988"/>
      <c r="Y2" s="906"/>
    </row>
    <row r="3" spans="1:25" s="4" customFormat="1" ht="25.5" customHeight="1" x14ac:dyDescent="0.25">
      <c r="A3" s="828" t="s">
        <v>911</v>
      </c>
      <c r="B3" s="826" t="s">
        <v>836</v>
      </c>
      <c r="C3" s="826" t="s">
        <v>925</v>
      </c>
      <c r="D3" s="826" t="s">
        <v>2335</v>
      </c>
      <c r="E3" s="826" t="s">
        <v>2336</v>
      </c>
      <c r="F3" s="886" t="s">
        <v>38</v>
      </c>
      <c r="G3" s="887"/>
      <c r="H3" s="846" t="s">
        <v>956</v>
      </c>
      <c r="I3" s="882"/>
      <c r="J3" s="882"/>
      <c r="K3" s="875"/>
      <c r="L3" s="826" t="s">
        <v>18</v>
      </c>
      <c r="M3" s="826"/>
      <c r="N3" s="826" t="s">
        <v>39</v>
      </c>
      <c r="O3" s="826"/>
      <c r="P3" s="832" t="s">
        <v>822</v>
      </c>
      <c r="Q3" s="818" t="s">
        <v>906</v>
      </c>
      <c r="R3" s="815" t="s">
        <v>931</v>
      </c>
      <c r="S3" s="815" t="s">
        <v>932</v>
      </c>
      <c r="T3" s="815" t="s">
        <v>2085</v>
      </c>
      <c r="U3" s="815" t="s">
        <v>2086</v>
      </c>
      <c r="V3" s="815" t="s">
        <v>933</v>
      </c>
      <c r="W3" s="815" t="s">
        <v>940</v>
      </c>
      <c r="X3" s="815" t="s">
        <v>941</v>
      </c>
      <c r="Y3" s="812" t="s">
        <v>934</v>
      </c>
    </row>
    <row r="4" spans="1:25" s="4" customFormat="1" ht="32.25" customHeight="1" x14ac:dyDescent="0.25">
      <c r="A4" s="828"/>
      <c r="B4" s="826"/>
      <c r="C4" s="826"/>
      <c r="D4" s="826"/>
      <c r="E4" s="826"/>
      <c r="F4" s="888"/>
      <c r="G4" s="889"/>
      <c r="H4" s="826" t="s">
        <v>943</v>
      </c>
      <c r="I4" s="826"/>
      <c r="J4" s="826" t="s">
        <v>1998</v>
      </c>
      <c r="K4" s="826"/>
      <c r="L4" s="826"/>
      <c r="M4" s="826"/>
      <c r="N4" s="826"/>
      <c r="O4" s="826"/>
      <c r="P4" s="832"/>
      <c r="Q4" s="819"/>
      <c r="R4" s="816"/>
      <c r="S4" s="816"/>
      <c r="T4" s="816"/>
      <c r="U4" s="816"/>
      <c r="V4" s="816"/>
      <c r="W4" s="816"/>
      <c r="X4" s="816"/>
      <c r="Y4" s="813"/>
    </row>
    <row r="5" spans="1:25" s="4" customFormat="1" ht="25.5" customHeight="1" thickBot="1" x14ac:dyDescent="0.3">
      <c r="A5" s="829"/>
      <c r="B5" s="827"/>
      <c r="C5" s="827"/>
      <c r="D5" s="827"/>
      <c r="E5" s="827"/>
      <c r="F5" s="243" t="s">
        <v>947</v>
      </c>
      <c r="G5" s="243" t="s">
        <v>949</v>
      </c>
      <c r="H5" s="243" t="s">
        <v>971</v>
      </c>
      <c r="I5" s="243" t="s">
        <v>953</v>
      </c>
      <c r="J5" s="243" t="s">
        <v>971</v>
      </c>
      <c r="K5" s="243" t="s">
        <v>953</v>
      </c>
      <c r="L5" s="243" t="s">
        <v>978</v>
      </c>
      <c r="M5" s="243" t="s">
        <v>980</v>
      </c>
      <c r="N5" s="243" t="s">
        <v>971</v>
      </c>
      <c r="O5" s="243" t="s">
        <v>953</v>
      </c>
      <c r="P5" s="833"/>
      <c r="Q5" s="820"/>
      <c r="R5" s="817"/>
      <c r="S5" s="817"/>
      <c r="T5" s="817"/>
      <c r="U5" s="817"/>
      <c r="V5" s="817"/>
      <c r="W5" s="817"/>
      <c r="X5" s="817"/>
      <c r="Y5" s="814"/>
    </row>
    <row r="6" spans="1:25" s="32" customFormat="1" ht="31.5" customHeight="1" thickTop="1" x14ac:dyDescent="0.25">
      <c r="A6" s="245" t="s">
        <v>632</v>
      </c>
      <c r="B6" s="246" t="s">
        <v>48</v>
      </c>
      <c r="C6" s="258"/>
      <c r="D6" s="258"/>
      <c r="E6" s="258"/>
      <c r="F6" s="259"/>
      <c r="G6" s="279">
        <f>ROUND(F6*0.06309,2-LEN(INT(F6*0.06309)))</f>
        <v>0</v>
      </c>
      <c r="H6" s="259"/>
      <c r="I6" s="274" t="str">
        <f>IF(ISNUMBER(H6)=TRUE,ROUND((5/9)*(H6-32),1),"")</f>
        <v/>
      </c>
      <c r="J6" s="259"/>
      <c r="K6" s="274" t="str">
        <f>IF(ISNUMBER(J6)=TRUE,ROUND((5/9)*(J6-32),1),"")</f>
        <v/>
      </c>
      <c r="L6" s="259"/>
      <c r="M6" s="260">
        <f>ROUND(L6*6.9,2-LEN(INT(L6*6.9)))</f>
        <v>0</v>
      </c>
      <c r="N6" s="259"/>
      <c r="O6" s="274" t="str">
        <f>IF(ISNUMBER(N6)=TRUE,ROUND((5/9)*(N6-32),1),"")</f>
        <v/>
      </c>
      <c r="P6" s="247" t="s">
        <v>850</v>
      </c>
      <c r="Q6" s="367"/>
      <c r="R6" s="89"/>
      <c r="S6" s="89"/>
      <c r="T6" s="89"/>
      <c r="U6" s="89"/>
      <c r="V6" s="89"/>
      <c r="W6" s="89"/>
      <c r="X6" s="89"/>
      <c r="Y6" s="90"/>
    </row>
    <row r="7" spans="1:25" s="32" customFormat="1" ht="31.5" customHeight="1" x14ac:dyDescent="0.25">
      <c r="A7" s="47"/>
      <c r="B7" s="182"/>
      <c r="C7" s="182"/>
      <c r="D7" s="182"/>
      <c r="E7" s="182"/>
      <c r="F7" s="165"/>
      <c r="G7" s="279">
        <f>ROUND(F7*0.06309,2-LEN(INT(F7*0.06309)))</f>
        <v>0</v>
      </c>
      <c r="H7" s="165"/>
      <c r="I7" s="274" t="str">
        <f>IF(ISNUMBER(H7)=TRUE,ROUND((5/9)*(H7-32),1),"")</f>
        <v/>
      </c>
      <c r="J7" s="165"/>
      <c r="K7" s="274" t="str">
        <f>IF(ISNUMBER(J7)=TRUE,ROUND((5/9)*(J7-32),1),"")</f>
        <v/>
      </c>
      <c r="L7" s="165"/>
      <c r="M7" s="260">
        <f>ROUND(L7*6.9,2-LEN(INT(L7*6.9)))</f>
        <v>0</v>
      </c>
      <c r="N7" s="165"/>
      <c r="O7" s="274" t="str">
        <f>IF(ISNUMBER(N7)=TRUE,ROUND((5/9)*(N7-32),1),"")</f>
        <v/>
      </c>
      <c r="P7" s="46"/>
      <c r="Q7" s="364"/>
      <c r="R7" s="48"/>
      <c r="S7" s="48"/>
      <c r="T7" s="48"/>
      <c r="U7" s="48"/>
      <c r="V7" s="48"/>
      <c r="W7" s="48"/>
      <c r="X7" s="48"/>
      <c r="Y7" s="49"/>
    </row>
    <row r="8" spans="1:25" s="283" customFormat="1" ht="31.5" customHeight="1" thickBot="1" x14ac:dyDescent="0.3">
      <c r="A8" s="29"/>
      <c r="B8" s="30"/>
      <c r="C8" s="30"/>
      <c r="D8" s="30"/>
      <c r="E8" s="30"/>
      <c r="F8" s="41"/>
      <c r="G8" s="280">
        <f>ROUND(F8*0.06309,2-LEN(INT(F8*0.06309)))</f>
        <v>0</v>
      </c>
      <c r="H8" s="41"/>
      <c r="I8" s="184" t="str">
        <f>IF(ISNUMBER(H8)=TRUE,ROUND((5/9)*(H8-32),1),"")</f>
        <v/>
      </c>
      <c r="J8" s="41"/>
      <c r="K8" s="184" t="str">
        <f>IF(ISNUMBER(J8)=TRUE,ROUND((5/9)*(J8-32),1),"")</f>
        <v/>
      </c>
      <c r="L8" s="41"/>
      <c r="M8" s="34">
        <f>ROUND(L8*6.9,2-LEN(INT(L8*6.9)))</f>
        <v>0</v>
      </c>
      <c r="N8" s="41"/>
      <c r="O8" s="184" t="str">
        <f>IF(ISNUMBER(N8)=TRUE,ROUND((5/9)*(N8-32),1),"")</f>
        <v/>
      </c>
      <c r="P8" s="31"/>
      <c r="Q8" s="380"/>
      <c r="R8" s="281"/>
      <c r="S8" s="281"/>
      <c r="T8" s="281"/>
      <c r="U8" s="281"/>
      <c r="V8" s="281"/>
      <c r="W8" s="281"/>
      <c r="X8" s="281"/>
      <c r="Y8" s="282"/>
    </row>
    <row r="9" spans="1:25" ht="29.25" customHeight="1" x14ac:dyDescent="0.25">
      <c r="A9" s="166"/>
      <c r="B9" s="167"/>
      <c r="C9" s="167"/>
      <c r="D9" s="167"/>
      <c r="E9" s="167"/>
      <c r="F9" s="167"/>
      <c r="G9" s="167"/>
      <c r="H9" s="167"/>
      <c r="I9" s="167"/>
      <c r="J9" s="167"/>
      <c r="K9" s="167"/>
      <c r="L9" s="167"/>
      <c r="M9" s="167"/>
      <c r="N9" s="167"/>
      <c r="O9" s="167"/>
      <c r="P9" s="168"/>
    </row>
    <row r="10" spans="1:25" ht="29.25" customHeight="1" x14ac:dyDescent="0.25">
      <c r="A10" s="648" t="s">
        <v>828</v>
      </c>
      <c r="B10" s="24"/>
      <c r="C10" s="24"/>
      <c r="D10" s="24"/>
      <c r="E10" s="24"/>
      <c r="F10" s="24"/>
      <c r="G10" s="24"/>
      <c r="H10" s="24"/>
      <c r="I10" s="24"/>
      <c r="J10" s="24"/>
      <c r="K10" s="24"/>
      <c r="L10" s="24"/>
      <c r="M10" s="24"/>
      <c r="N10" s="24"/>
      <c r="O10" s="24"/>
      <c r="P10" s="642"/>
    </row>
    <row r="11" spans="1:25" ht="29.25" customHeight="1" x14ac:dyDescent="0.25">
      <c r="A11" s="994" t="s">
        <v>530</v>
      </c>
      <c r="B11" s="995"/>
      <c r="C11" s="995"/>
      <c r="D11" s="995"/>
      <c r="E11" s="995"/>
      <c r="F11" s="995"/>
      <c r="G11" s="995"/>
      <c r="H11" s="995"/>
      <c r="I11" s="995"/>
      <c r="J11" s="995"/>
      <c r="K11" s="995"/>
      <c r="L11" s="995"/>
      <c r="M11" s="995"/>
      <c r="N11" s="508"/>
      <c r="O11" s="508"/>
      <c r="P11" s="642"/>
    </row>
    <row r="12" spans="1:25" ht="29.25" customHeight="1" x14ac:dyDescent="0.25">
      <c r="A12" s="994" t="s">
        <v>2337</v>
      </c>
      <c r="B12" s="995"/>
      <c r="C12" s="995"/>
      <c r="D12" s="995"/>
      <c r="E12" s="995"/>
      <c r="F12" s="995"/>
      <c r="G12" s="995"/>
      <c r="H12" s="995"/>
      <c r="I12" s="995"/>
      <c r="J12" s="995"/>
      <c r="K12" s="995"/>
      <c r="L12" s="995"/>
      <c r="M12" s="995"/>
      <c r="N12" s="508"/>
      <c r="O12" s="508"/>
      <c r="P12" s="642"/>
    </row>
    <row r="13" spans="1:25" ht="29.25" customHeight="1" thickBot="1" x14ac:dyDescent="0.3">
      <c r="A13" s="837" t="s">
        <v>2338</v>
      </c>
      <c r="B13" s="838"/>
      <c r="C13" s="838"/>
      <c r="D13" s="838"/>
      <c r="E13" s="838"/>
      <c r="F13" s="838"/>
      <c r="G13" s="838"/>
      <c r="H13" s="838"/>
      <c r="I13" s="838"/>
      <c r="J13" s="838"/>
      <c r="K13" s="838"/>
      <c r="L13" s="838"/>
      <c r="M13" s="838"/>
      <c r="N13" s="643"/>
      <c r="O13" s="643"/>
      <c r="P13" s="657"/>
    </row>
    <row r="14" spans="1:25" ht="29.25" customHeight="1" x14ac:dyDescent="0.25">
      <c r="A14" s="24"/>
      <c r="B14" s="24"/>
      <c r="C14" s="24"/>
      <c r="D14" s="24"/>
      <c r="E14" s="24"/>
      <c r="F14" s="24"/>
      <c r="G14" s="24"/>
      <c r="H14" s="24"/>
      <c r="I14" s="24"/>
      <c r="J14" s="24"/>
      <c r="K14" s="24"/>
      <c r="L14" s="24"/>
      <c r="M14" s="24"/>
      <c r="N14" s="24"/>
      <c r="O14" s="24"/>
      <c r="P14" s="24"/>
    </row>
    <row r="15" spans="1:25" ht="29.25" customHeight="1" x14ac:dyDescent="0.25">
      <c r="A15" s="374" t="s">
        <v>825</v>
      </c>
      <c r="B15" s="381"/>
      <c r="C15" s="381"/>
      <c r="D15" s="381"/>
      <c r="E15" s="381"/>
      <c r="F15" s="381"/>
      <c r="G15" s="381"/>
      <c r="H15" s="381"/>
      <c r="I15" s="381"/>
      <c r="J15" s="24"/>
      <c r="K15" s="24"/>
      <c r="L15" s="24"/>
      <c r="M15" s="24"/>
      <c r="N15" s="24"/>
      <c r="O15" s="24"/>
      <c r="P15" s="24"/>
    </row>
    <row r="16" spans="1:25" ht="29.25" customHeight="1" x14ac:dyDescent="0.25">
      <c r="A16" s="858" t="s">
        <v>759</v>
      </c>
      <c r="B16" s="858"/>
      <c r="C16" s="858"/>
      <c r="D16" s="858"/>
      <c r="E16" s="858"/>
      <c r="F16" s="858"/>
      <c r="G16" s="858"/>
      <c r="H16" s="858"/>
      <c r="I16" s="858"/>
      <c r="J16" s="24"/>
      <c r="K16" s="24"/>
      <c r="L16" s="24"/>
      <c r="M16" s="24"/>
      <c r="N16" s="24"/>
      <c r="O16" s="24"/>
      <c r="P16" s="24"/>
    </row>
    <row r="17" spans="1:16" ht="15.75" customHeight="1" x14ac:dyDescent="0.25">
      <c r="A17" s="919" t="s">
        <v>2300</v>
      </c>
      <c r="B17" s="919"/>
      <c r="C17" s="919"/>
      <c r="D17" s="919"/>
      <c r="E17" s="919"/>
      <c r="F17" s="24"/>
      <c r="G17" s="24"/>
      <c r="H17" s="24"/>
      <c r="I17" s="24"/>
      <c r="J17" s="24"/>
      <c r="K17" s="24"/>
      <c r="L17" s="24"/>
      <c r="M17" s="24"/>
      <c r="N17" s="24"/>
      <c r="O17" s="24"/>
      <c r="P17" s="24"/>
    </row>
    <row r="18" spans="1:16" x14ac:dyDescent="0.25">
      <c r="A18" s="24"/>
      <c r="B18" s="24"/>
      <c r="C18" s="24"/>
      <c r="D18" s="24"/>
      <c r="E18" s="24"/>
      <c r="F18" s="24"/>
      <c r="G18" s="24"/>
      <c r="H18" s="24"/>
      <c r="I18" s="24"/>
      <c r="J18" s="24"/>
      <c r="K18" s="24"/>
      <c r="L18" s="24"/>
      <c r="M18" s="24"/>
      <c r="N18" s="24"/>
      <c r="O18" s="24"/>
      <c r="P18" s="24"/>
    </row>
    <row r="19" spans="1:16" x14ac:dyDescent="0.25">
      <c r="A19" s="24"/>
      <c r="B19" s="24"/>
      <c r="C19" s="24"/>
      <c r="D19" s="24"/>
      <c r="E19" s="24"/>
      <c r="F19" s="24"/>
      <c r="G19" s="24"/>
      <c r="H19" s="24"/>
      <c r="I19" s="24"/>
      <c r="J19" s="24"/>
      <c r="K19" s="24"/>
      <c r="L19" s="24"/>
      <c r="M19" s="24"/>
      <c r="N19" s="24"/>
      <c r="O19" s="24"/>
      <c r="P19" s="24"/>
    </row>
    <row r="20" spans="1:16" x14ac:dyDescent="0.25">
      <c r="A20" s="24"/>
      <c r="B20" s="24"/>
      <c r="C20" s="24"/>
      <c r="D20" s="24"/>
      <c r="E20" s="24"/>
      <c r="F20" s="24"/>
      <c r="G20" s="24"/>
      <c r="H20" s="24"/>
      <c r="I20" s="24"/>
      <c r="J20" s="24"/>
      <c r="K20" s="24"/>
      <c r="L20" s="24"/>
      <c r="M20" s="24"/>
      <c r="N20" s="24"/>
      <c r="O20" s="24"/>
      <c r="P20" s="24"/>
    </row>
    <row r="21" spans="1:16" x14ac:dyDescent="0.25">
      <c r="A21" s="24"/>
      <c r="B21" s="24"/>
      <c r="C21" s="24"/>
      <c r="D21" s="24"/>
      <c r="E21" s="24"/>
      <c r="F21" s="24"/>
      <c r="G21" s="24"/>
      <c r="H21" s="24"/>
      <c r="I21" s="24"/>
      <c r="J21" s="24"/>
      <c r="K21" s="24"/>
      <c r="L21" s="24"/>
      <c r="M21" s="24"/>
      <c r="N21" s="24"/>
      <c r="O21" s="24"/>
      <c r="P21" s="24"/>
    </row>
    <row r="22" spans="1:16" x14ac:dyDescent="0.25">
      <c r="A22" s="24"/>
      <c r="B22" s="24"/>
      <c r="C22" s="24"/>
      <c r="D22" s="24"/>
      <c r="E22" s="24"/>
      <c r="F22" s="24"/>
      <c r="G22" s="24"/>
      <c r="H22" s="24"/>
      <c r="I22" s="24"/>
      <c r="J22" s="24"/>
      <c r="K22" s="24"/>
      <c r="L22" s="24"/>
      <c r="M22" s="24"/>
      <c r="N22" s="24"/>
      <c r="O22" s="24"/>
      <c r="P22" s="24"/>
    </row>
    <row r="23" spans="1:16" x14ac:dyDescent="0.25">
      <c r="A23" s="24"/>
      <c r="B23" s="24"/>
      <c r="C23" s="24"/>
      <c r="D23" s="24"/>
      <c r="E23" s="24"/>
      <c r="F23" s="24"/>
      <c r="G23" s="24"/>
      <c r="H23" s="24"/>
      <c r="I23" s="24"/>
      <c r="J23" s="24"/>
      <c r="K23" s="24"/>
      <c r="L23" s="24"/>
      <c r="M23" s="24"/>
      <c r="N23" s="24"/>
      <c r="O23" s="24"/>
      <c r="P23" s="24"/>
    </row>
    <row r="24" spans="1:16" x14ac:dyDescent="0.25">
      <c r="A24" s="24"/>
      <c r="B24" s="24"/>
      <c r="C24" s="24"/>
      <c r="D24" s="24"/>
      <c r="E24" s="24"/>
      <c r="F24" s="24"/>
      <c r="G24" s="24"/>
      <c r="H24" s="24"/>
      <c r="I24" s="24"/>
      <c r="J24" s="24"/>
      <c r="K24" s="24"/>
      <c r="L24" s="24"/>
      <c r="M24" s="24"/>
      <c r="N24" s="24"/>
      <c r="O24" s="24"/>
      <c r="P24" s="24"/>
    </row>
    <row r="25" spans="1:16" x14ac:dyDescent="0.25">
      <c r="A25" s="24"/>
      <c r="B25" s="24"/>
      <c r="C25" s="24"/>
      <c r="D25" s="24"/>
      <c r="E25" s="24"/>
      <c r="F25" s="24"/>
      <c r="G25" s="24"/>
      <c r="H25" s="24"/>
      <c r="I25" s="24"/>
      <c r="J25" s="24"/>
      <c r="K25" s="24"/>
      <c r="L25" s="24"/>
      <c r="M25" s="24"/>
      <c r="N25" s="24"/>
      <c r="O25" s="24"/>
      <c r="P25" s="24"/>
    </row>
    <row r="26" spans="1:16" x14ac:dyDescent="0.25">
      <c r="A26" s="24"/>
      <c r="B26" s="24"/>
      <c r="C26" s="24"/>
      <c r="D26" s="24"/>
      <c r="E26" s="24"/>
      <c r="F26" s="24"/>
      <c r="G26" s="24"/>
      <c r="H26" s="24"/>
      <c r="I26" s="24"/>
      <c r="J26" s="24"/>
      <c r="K26" s="24"/>
      <c r="L26" s="24"/>
      <c r="M26" s="24"/>
      <c r="N26" s="24"/>
      <c r="O26" s="24"/>
      <c r="P26" s="24"/>
    </row>
    <row r="27" spans="1:16" x14ac:dyDescent="0.25">
      <c r="A27" s="24"/>
      <c r="B27" s="24"/>
      <c r="C27" s="24"/>
      <c r="D27" s="24"/>
      <c r="E27" s="24"/>
      <c r="F27" s="24"/>
      <c r="G27" s="24"/>
      <c r="H27" s="24"/>
      <c r="I27" s="24"/>
      <c r="J27" s="24"/>
      <c r="K27" s="24"/>
      <c r="L27" s="24"/>
      <c r="M27" s="24"/>
      <c r="N27" s="24"/>
      <c r="O27" s="24"/>
      <c r="P27" s="24"/>
    </row>
    <row r="28" spans="1:16" x14ac:dyDescent="0.25">
      <c r="A28" s="24"/>
      <c r="B28" s="24"/>
      <c r="C28" s="24"/>
      <c r="D28" s="24"/>
      <c r="E28" s="24"/>
      <c r="F28" s="24"/>
      <c r="G28" s="24"/>
      <c r="H28" s="24"/>
      <c r="I28" s="24"/>
      <c r="J28" s="24"/>
      <c r="K28" s="24"/>
      <c r="L28" s="24"/>
      <c r="M28" s="24"/>
      <c r="N28" s="24"/>
      <c r="O28" s="24"/>
      <c r="P28" s="24"/>
    </row>
    <row r="29" spans="1:16" x14ac:dyDescent="0.25">
      <c r="A29" s="24"/>
      <c r="B29" s="24"/>
      <c r="C29" s="24"/>
      <c r="D29" s="24"/>
      <c r="E29" s="24"/>
      <c r="F29" s="24"/>
      <c r="G29" s="24"/>
      <c r="H29" s="24"/>
      <c r="I29" s="24"/>
      <c r="J29" s="24"/>
      <c r="K29" s="24"/>
      <c r="L29" s="24"/>
      <c r="M29" s="24"/>
      <c r="N29" s="24"/>
      <c r="O29" s="24"/>
      <c r="P29" s="24"/>
    </row>
    <row r="30" spans="1:16" x14ac:dyDescent="0.25">
      <c r="A30" s="24"/>
      <c r="B30" s="24"/>
      <c r="C30" s="24"/>
      <c r="D30" s="24"/>
      <c r="E30" s="24"/>
      <c r="F30" s="24"/>
      <c r="G30" s="24"/>
      <c r="H30" s="24"/>
      <c r="I30" s="24"/>
      <c r="J30" s="24"/>
      <c r="K30" s="24"/>
      <c r="L30" s="24"/>
      <c r="M30" s="24"/>
      <c r="N30" s="24"/>
      <c r="O30" s="24"/>
      <c r="P30" s="24"/>
    </row>
    <row r="31" spans="1:16" x14ac:dyDescent="0.25">
      <c r="A31" s="24"/>
      <c r="B31" s="24"/>
      <c r="C31" s="24"/>
      <c r="D31" s="24"/>
      <c r="E31" s="24"/>
      <c r="F31" s="24"/>
      <c r="G31" s="24"/>
      <c r="H31" s="24"/>
      <c r="I31" s="24"/>
      <c r="J31" s="24"/>
      <c r="K31" s="24"/>
      <c r="L31" s="24"/>
      <c r="M31" s="24"/>
      <c r="N31" s="24"/>
      <c r="O31" s="24"/>
      <c r="P31" s="24"/>
    </row>
    <row r="32" spans="1:16" x14ac:dyDescent="0.25">
      <c r="A32" s="24"/>
      <c r="B32" s="24"/>
      <c r="C32" s="24"/>
      <c r="D32" s="24"/>
      <c r="E32" s="24"/>
      <c r="F32" s="24"/>
      <c r="G32" s="24"/>
      <c r="H32" s="24"/>
      <c r="I32" s="24"/>
      <c r="J32" s="24"/>
      <c r="K32" s="24"/>
      <c r="L32" s="24"/>
      <c r="M32" s="24"/>
      <c r="N32" s="24"/>
      <c r="O32" s="24"/>
      <c r="P32" s="24"/>
    </row>
    <row r="33" spans="1:16" x14ac:dyDescent="0.25">
      <c r="A33" s="24"/>
      <c r="B33" s="24"/>
      <c r="C33" s="24"/>
      <c r="D33" s="24"/>
      <c r="E33" s="24"/>
      <c r="F33" s="24"/>
      <c r="G33" s="24"/>
      <c r="H33" s="24"/>
      <c r="I33" s="24"/>
      <c r="J33" s="24"/>
      <c r="K33" s="24"/>
      <c r="L33" s="24"/>
      <c r="M33" s="24"/>
      <c r="N33" s="24"/>
      <c r="O33" s="24"/>
      <c r="P33" s="24"/>
    </row>
    <row r="34" spans="1:16" x14ac:dyDescent="0.25">
      <c r="A34" s="24"/>
      <c r="B34" s="24"/>
      <c r="C34" s="24"/>
      <c r="D34" s="24"/>
      <c r="E34" s="24"/>
      <c r="F34" s="24"/>
      <c r="G34" s="24"/>
      <c r="H34" s="24"/>
      <c r="I34" s="24"/>
      <c r="J34" s="24"/>
      <c r="K34" s="24"/>
      <c r="L34" s="24"/>
      <c r="M34" s="24"/>
      <c r="N34" s="24"/>
      <c r="O34" s="24"/>
      <c r="P34" s="24"/>
    </row>
    <row r="35" spans="1:16" x14ac:dyDescent="0.25">
      <c r="A35" s="24"/>
      <c r="B35" s="24"/>
      <c r="C35" s="24"/>
      <c r="D35" s="24"/>
      <c r="E35" s="24"/>
      <c r="F35" s="24"/>
      <c r="G35" s="24"/>
      <c r="H35" s="24"/>
      <c r="I35" s="24"/>
      <c r="J35" s="24"/>
      <c r="K35" s="24"/>
      <c r="L35" s="24"/>
      <c r="M35" s="24"/>
      <c r="N35" s="24"/>
      <c r="O35" s="24"/>
      <c r="P35" s="24"/>
    </row>
    <row r="36" spans="1:16" x14ac:dyDescent="0.25">
      <c r="A36" s="24"/>
      <c r="B36" s="24"/>
      <c r="C36" s="24"/>
      <c r="D36" s="24"/>
      <c r="E36" s="24"/>
      <c r="F36" s="24"/>
      <c r="G36" s="24"/>
      <c r="H36" s="24"/>
      <c r="I36" s="24"/>
      <c r="J36" s="24"/>
      <c r="K36" s="24"/>
      <c r="L36" s="24"/>
      <c r="M36" s="24"/>
      <c r="N36" s="24"/>
      <c r="O36" s="24"/>
      <c r="P36" s="24"/>
    </row>
    <row r="37" spans="1:16" x14ac:dyDescent="0.25">
      <c r="A37" s="24"/>
      <c r="B37" s="24"/>
      <c r="C37" s="24"/>
      <c r="D37" s="24"/>
      <c r="E37" s="24"/>
      <c r="F37" s="24"/>
      <c r="G37" s="24"/>
      <c r="H37" s="24"/>
      <c r="I37" s="24"/>
      <c r="J37" s="24"/>
      <c r="K37" s="24"/>
      <c r="L37" s="24"/>
      <c r="M37" s="24"/>
      <c r="N37" s="24"/>
      <c r="O37" s="24"/>
      <c r="P37" s="24"/>
    </row>
    <row r="38" spans="1:16" x14ac:dyDescent="0.25">
      <c r="A38" s="24"/>
      <c r="B38" s="24"/>
      <c r="C38" s="24"/>
      <c r="D38" s="24"/>
      <c r="E38" s="24"/>
      <c r="F38" s="24"/>
      <c r="G38" s="24"/>
      <c r="H38" s="24"/>
      <c r="I38" s="24"/>
      <c r="J38" s="24"/>
      <c r="K38" s="24"/>
      <c r="L38" s="24"/>
      <c r="M38" s="24"/>
      <c r="N38" s="24"/>
      <c r="O38" s="24"/>
      <c r="P38" s="24"/>
    </row>
    <row r="39" spans="1:16" x14ac:dyDescent="0.25">
      <c r="A39" s="24"/>
      <c r="B39" s="24"/>
      <c r="C39" s="24"/>
      <c r="D39" s="24"/>
      <c r="E39" s="24"/>
      <c r="F39" s="24"/>
      <c r="G39" s="24"/>
      <c r="H39" s="24"/>
      <c r="I39" s="24"/>
      <c r="J39" s="24"/>
      <c r="K39" s="24"/>
      <c r="L39" s="24"/>
      <c r="M39" s="24"/>
      <c r="N39" s="24"/>
      <c r="O39" s="24"/>
      <c r="P39" s="24"/>
    </row>
    <row r="40" spans="1:16" x14ac:dyDescent="0.25">
      <c r="A40" s="24"/>
      <c r="B40" s="24"/>
      <c r="C40" s="24"/>
      <c r="D40" s="24"/>
      <c r="E40" s="24"/>
      <c r="F40" s="24"/>
      <c r="G40" s="24"/>
      <c r="H40" s="24"/>
      <c r="I40" s="24"/>
      <c r="J40" s="24"/>
      <c r="K40" s="24"/>
      <c r="L40" s="24"/>
      <c r="M40" s="24"/>
      <c r="N40" s="24"/>
      <c r="O40" s="24"/>
      <c r="P40" s="24"/>
    </row>
    <row r="41" spans="1:16" x14ac:dyDescent="0.25">
      <c r="A41" s="24"/>
      <c r="B41" s="24"/>
      <c r="C41" s="24"/>
      <c r="D41" s="24"/>
      <c r="E41" s="24"/>
      <c r="F41" s="24"/>
      <c r="G41" s="24"/>
      <c r="H41" s="24"/>
      <c r="I41" s="24"/>
      <c r="J41" s="24"/>
      <c r="K41" s="24"/>
      <c r="L41" s="24"/>
      <c r="M41" s="24"/>
      <c r="N41" s="24"/>
      <c r="O41" s="24"/>
      <c r="P41" s="24"/>
    </row>
    <row r="42" spans="1:16" x14ac:dyDescent="0.25">
      <c r="A42" s="24"/>
      <c r="B42" s="24"/>
      <c r="C42" s="24"/>
      <c r="D42" s="24"/>
      <c r="E42" s="24"/>
      <c r="F42" s="24"/>
      <c r="G42" s="24"/>
      <c r="H42" s="24"/>
      <c r="I42" s="24"/>
      <c r="J42" s="24"/>
      <c r="K42" s="24"/>
      <c r="L42" s="24"/>
      <c r="M42" s="24"/>
      <c r="N42" s="24"/>
      <c r="O42" s="24"/>
      <c r="P42" s="24"/>
    </row>
    <row r="43" spans="1:16" x14ac:dyDescent="0.25">
      <c r="A43" s="24"/>
      <c r="B43" s="24"/>
      <c r="C43" s="24"/>
      <c r="D43" s="24"/>
      <c r="E43" s="24"/>
      <c r="F43" s="24"/>
      <c r="G43" s="24"/>
      <c r="H43" s="24"/>
      <c r="I43" s="24"/>
      <c r="J43" s="24"/>
      <c r="K43" s="24"/>
      <c r="L43" s="24"/>
      <c r="M43" s="24"/>
      <c r="N43" s="24"/>
      <c r="O43" s="24"/>
      <c r="P43" s="24"/>
    </row>
  </sheetData>
  <mergeCells count="28">
    <mergeCell ref="A2:P2"/>
    <mergeCell ref="Q2:Y2"/>
    <mergeCell ref="A3:A5"/>
    <mergeCell ref="B3:B5"/>
    <mergeCell ref="C3:C5"/>
    <mergeCell ref="D3:D5"/>
    <mergeCell ref="E3:E5"/>
    <mergeCell ref="F3:G4"/>
    <mergeCell ref="H3:K3"/>
    <mergeCell ref="L3:M4"/>
    <mergeCell ref="X3:X5"/>
    <mergeCell ref="Y3:Y5"/>
    <mergeCell ref="H4:I4"/>
    <mergeCell ref="J4:K4"/>
    <mergeCell ref="N3:O4"/>
    <mergeCell ref="P3:P5"/>
    <mergeCell ref="A16:I16"/>
    <mergeCell ref="A17:E17"/>
    <mergeCell ref="V3:V5"/>
    <mergeCell ref="W3:W5"/>
    <mergeCell ref="A11:M11"/>
    <mergeCell ref="A12:M12"/>
    <mergeCell ref="A13:M13"/>
    <mergeCell ref="Q3:Q5"/>
    <mergeCell ref="R3:R5"/>
    <mergeCell ref="U3:U5"/>
    <mergeCell ref="S3:S5"/>
    <mergeCell ref="T3:T5"/>
  </mergeCells>
  <printOptions horizontalCentered="1"/>
  <pageMargins left="0" right="0" top="0.75" bottom="0.75" header="0.3" footer="0.3"/>
  <pageSetup paperSize="3" orientation="landscape" r:id="rId1"/>
  <headerFooter alignWithMargins="0">
    <oddHeader>&amp;C&amp;16
&amp;A</oddHeader>
    <oddFooter>&amp;C&amp;14ISSUED 
JUNE 2009&amp;R&amp;F &amp;A
Page 53</oddFooter>
  </headerFooter>
  <colBreaks count="1" manualBreakCount="1">
    <brk id="16"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T31"/>
  <sheetViews>
    <sheetView showGridLines="0" zoomScale="82" zoomScaleNormal="82" zoomScalePageLayoutView="60" workbookViewId="0"/>
  </sheetViews>
  <sheetFormatPr defaultColWidth="6.44140625" defaultRowHeight="13.2" x14ac:dyDescent="0.25"/>
  <cols>
    <col min="1" max="1" width="9.6640625" style="2" customWidth="1"/>
    <col min="2" max="2" width="13.5546875" style="2" customWidth="1"/>
    <col min="3" max="3" width="12.5546875" style="2" customWidth="1"/>
    <col min="4" max="8" width="9.109375" style="2" customWidth="1"/>
    <col min="9" max="9" width="12" style="2" customWidth="1"/>
    <col min="10" max="10" width="9.109375" style="2" customWidth="1"/>
    <col min="11" max="11" width="51.5546875" style="2" customWidth="1"/>
    <col min="12" max="12" width="21.5546875" style="2" bestFit="1" customWidth="1"/>
    <col min="13" max="13" width="20.6640625" style="2" customWidth="1"/>
    <col min="14" max="14" width="12.6640625" style="2" customWidth="1"/>
    <col min="15" max="15" width="16.44140625" style="2" customWidth="1"/>
    <col min="16" max="16" width="17" style="2" customWidth="1"/>
    <col min="17" max="19" width="20.6640625" style="2" customWidth="1"/>
    <col min="20" max="20" width="8.6640625" style="2" customWidth="1"/>
    <col min="21" max="16384" width="6.44140625" style="2"/>
  </cols>
  <sheetData>
    <row r="1" spans="1:20" s="24" customFormat="1" ht="44.25" customHeight="1" thickBot="1" x14ac:dyDescent="0.3"/>
    <row r="2" spans="1:20" s="3" customFormat="1" ht="27.75" customHeight="1" x14ac:dyDescent="0.25">
      <c r="A2" s="869" t="s">
        <v>156</v>
      </c>
      <c r="B2" s="870"/>
      <c r="C2" s="870"/>
      <c r="D2" s="925"/>
      <c r="E2" s="925"/>
      <c r="F2" s="925"/>
      <c r="G2" s="925"/>
      <c r="H2" s="925"/>
      <c r="I2" s="925"/>
      <c r="J2" s="925"/>
      <c r="K2" s="871"/>
      <c r="L2" s="851" t="s">
        <v>909</v>
      </c>
      <c r="M2" s="851"/>
      <c r="N2" s="851"/>
      <c r="O2" s="851"/>
      <c r="P2" s="851"/>
      <c r="Q2" s="851"/>
      <c r="R2" s="851"/>
      <c r="S2" s="851"/>
      <c r="T2" s="852"/>
    </row>
    <row r="3" spans="1:20" s="4" customFormat="1" ht="25.5" customHeight="1" x14ac:dyDescent="0.25">
      <c r="A3" s="828" t="s">
        <v>911</v>
      </c>
      <c r="B3" s="830" t="s">
        <v>836</v>
      </c>
      <c r="C3" s="826" t="s">
        <v>925</v>
      </c>
      <c r="D3" s="886" t="s">
        <v>62</v>
      </c>
      <c r="E3" s="998"/>
      <c r="F3" s="886" t="s">
        <v>1343</v>
      </c>
      <c r="G3" s="887"/>
      <c r="H3" s="886" t="s">
        <v>63</v>
      </c>
      <c r="I3" s="998"/>
      <c r="J3" s="887"/>
      <c r="K3" s="832" t="s">
        <v>822</v>
      </c>
      <c r="L3" s="818" t="s">
        <v>906</v>
      </c>
      <c r="M3" s="815" t="s">
        <v>931</v>
      </c>
      <c r="N3" s="815" t="s">
        <v>932</v>
      </c>
      <c r="O3" s="815" t="s">
        <v>2085</v>
      </c>
      <c r="P3" s="855" t="s">
        <v>2086</v>
      </c>
      <c r="Q3" s="815" t="s">
        <v>933</v>
      </c>
      <c r="R3" s="815" t="s">
        <v>940</v>
      </c>
      <c r="S3" s="815" t="s">
        <v>941</v>
      </c>
      <c r="T3" s="812" t="s">
        <v>934</v>
      </c>
    </row>
    <row r="4" spans="1:20" s="4" customFormat="1" ht="25.5" customHeight="1" x14ac:dyDescent="0.25">
      <c r="A4" s="828"/>
      <c r="B4" s="830"/>
      <c r="C4" s="826"/>
      <c r="D4" s="888"/>
      <c r="E4" s="942"/>
      <c r="F4" s="888"/>
      <c r="G4" s="889"/>
      <c r="H4" s="888"/>
      <c r="I4" s="942"/>
      <c r="J4" s="889"/>
      <c r="K4" s="832"/>
      <c r="L4" s="819"/>
      <c r="M4" s="816"/>
      <c r="N4" s="816"/>
      <c r="O4" s="816"/>
      <c r="P4" s="856"/>
      <c r="Q4" s="816"/>
      <c r="R4" s="816"/>
      <c r="S4" s="816"/>
      <c r="T4" s="813"/>
    </row>
    <row r="5" spans="1:20" s="4" customFormat="1" ht="25.5" customHeight="1" thickBot="1" x14ac:dyDescent="0.3">
      <c r="A5" s="829"/>
      <c r="B5" s="831"/>
      <c r="C5" s="827"/>
      <c r="D5" s="243" t="s">
        <v>947</v>
      </c>
      <c r="E5" s="243" t="s">
        <v>949</v>
      </c>
      <c r="F5" s="405" t="s">
        <v>978</v>
      </c>
      <c r="G5" s="405" t="s">
        <v>980</v>
      </c>
      <c r="H5" s="405" t="s">
        <v>818</v>
      </c>
      <c r="I5" s="405" t="s">
        <v>960</v>
      </c>
      <c r="J5" s="405" t="s">
        <v>1501</v>
      </c>
      <c r="K5" s="833"/>
      <c r="L5" s="820"/>
      <c r="M5" s="817"/>
      <c r="N5" s="817"/>
      <c r="O5" s="817"/>
      <c r="P5" s="857"/>
      <c r="Q5" s="817"/>
      <c r="R5" s="817"/>
      <c r="S5" s="817"/>
      <c r="T5" s="814"/>
    </row>
    <row r="6" spans="1:20" s="32" customFormat="1" ht="32.1" customHeight="1" thickTop="1" x14ac:dyDescent="0.25">
      <c r="A6" s="245" t="s">
        <v>633</v>
      </c>
      <c r="B6" s="246" t="s">
        <v>48</v>
      </c>
      <c r="C6" s="246"/>
      <c r="D6" s="429"/>
      <c r="E6" s="406">
        <f>ROUND(D6*0.06309,2-LEN(INT(D6*0.06309)))</f>
        <v>0</v>
      </c>
      <c r="F6" s="216"/>
      <c r="G6" s="406">
        <f>ROUND(F6*6.9,2-LEN(INT(F6*6.9)))</f>
        <v>0</v>
      </c>
      <c r="H6" s="216"/>
      <c r="I6" s="216"/>
      <c r="J6" s="216"/>
      <c r="K6" s="247"/>
      <c r="L6" s="367"/>
      <c r="M6" s="89"/>
      <c r="N6" s="89"/>
      <c r="O6" s="89"/>
      <c r="P6" s="89"/>
      <c r="Q6" s="89"/>
      <c r="R6" s="89"/>
      <c r="S6" s="89"/>
      <c r="T6" s="90"/>
    </row>
    <row r="7" spans="1:20" s="32" customFormat="1" ht="32.1" customHeight="1" x14ac:dyDescent="0.25">
      <c r="A7" s="47"/>
      <c r="B7" s="182"/>
      <c r="C7" s="182"/>
      <c r="D7" s="165"/>
      <c r="E7" s="183">
        <f>ROUND(D7*0.06309,2-LEN(INT(D7*0.06309)))</f>
        <v>0</v>
      </c>
      <c r="F7" s="180"/>
      <c r="G7" s="183">
        <f>ROUND(F7*6.9,2-LEN(INT(F7*6.9)))</f>
        <v>0</v>
      </c>
      <c r="H7" s="180"/>
      <c r="I7" s="180"/>
      <c r="J7" s="180"/>
      <c r="K7" s="46"/>
      <c r="L7" s="364"/>
      <c r="M7" s="48"/>
      <c r="N7" s="48"/>
      <c r="O7" s="48"/>
      <c r="P7" s="48"/>
      <c r="Q7" s="48"/>
      <c r="R7" s="48"/>
      <c r="S7" s="48"/>
      <c r="T7" s="49"/>
    </row>
    <row r="8" spans="1:20" s="32" customFormat="1" ht="32.1" customHeight="1" x14ac:dyDescent="0.25">
      <c r="A8" s="47"/>
      <c r="B8" s="182"/>
      <c r="C8" s="182"/>
      <c r="D8" s="165"/>
      <c r="E8" s="183">
        <f>ROUND(D8*0.06309,2-LEN(INT(D8*0.06309)))</f>
        <v>0</v>
      </c>
      <c r="F8" s="180"/>
      <c r="G8" s="183">
        <f>ROUND(F8*6.9,2-LEN(INT(F8*6.9)))</f>
        <v>0</v>
      </c>
      <c r="H8" s="180"/>
      <c r="I8" s="180"/>
      <c r="J8" s="180"/>
      <c r="K8" s="46"/>
      <c r="L8" s="364"/>
      <c r="M8" s="48"/>
      <c r="N8" s="48"/>
      <c r="O8" s="48"/>
      <c r="P8" s="48"/>
      <c r="Q8" s="48"/>
      <c r="R8" s="48"/>
      <c r="S8" s="48"/>
      <c r="T8" s="49"/>
    </row>
    <row r="9" spans="1:20" s="32" customFormat="1" ht="32.1" customHeight="1" thickBot="1" x14ac:dyDescent="0.3">
      <c r="A9" s="29"/>
      <c r="B9" s="30"/>
      <c r="C9" s="30"/>
      <c r="D9" s="41"/>
      <c r="E9" s="34">
        <f>ROUND(D9*0.06309,2-LEN(INT(D9*0.06309)))</f>
        <v>0</v>
      </c>
      <c r="F9" s="178"/>
      <c r="G9" s="34">
        <f>ROUND(F9*6.9,2-LEN(INT(F9*6.9)))</f>
        <v>0</v>
      </c>
      <c r="H9" s="178"/>
      <c r="I9" s="178"/>
      <c r="J9" s="178"/>
      <c r="K9" s="31"/>
      <c r="L9" s="368"/>
      <c r="M9" s="44"/>
      <c r="N9" s="44"/>
      <c r="O9" s="44"/>
      <c r="P9" s="44"/>
      <c r="Q9" s="44"/>
      <c r="R9" s="44"/>
      <c r="S9" s="44"/>
      <c r="T9" s="45"/>
    </row>
    <row r="10" spans="1:20" s="13" customFormat="1" ht="24.75" customHeight="1" x14ac:dyDescent="0.25">
      <c r="A10" s="93"/>
      <c r="B10" s="93"/>
      <c r="C10" s="93"/>
      <c r="D10" s="2"/>
      <c r="E10" s="2"/>
      <c r="F10" s="2"/>
      <c r="G10" s="2"/>
      <c r="H10" s="2"/>
      <c r="I10" s="2"/>
      <c r="J10" s="2"/>
      <c r="K10" s="93"/>
    </row>
    <row r="11" spans="1:20" s="13" customFormat="1" ht="26.25" customHeight="1" x14ac:dyDescent="0.25">
      <c r="A11" s="374" t="s">
        <v>922</v>
      </c>
      <c r="B11" s="381"/>
      <c r="C11" s="381"/>
      <c r="D11" s="384"/>
      <c r="E11" s="384"/>
      <c r="F11" s="384"/>
      <c r="G11" s="384"/>
      <c r="H11" s="384"/>
      <c r="I11" s="384"/>
      <c r="J11" s="384"/>
      <c r="K11" s="381"/>
    </row>
    <row r="12" spans="1:20" s="13" customFormat="1" ht="26.25" customHeight="1" x14ac:dyDescent="0.25">
      <c r="A12" s="858" t="s">
        <v>2339</v>
      </c>
      <c r="B12" s="858"/>
      <c r="C12" s="858"/>
      <c r="D12" s="858"/>
      <c r="E12" s="858"/>
      <c r="F12" s="858"/>
      <c r="G12" s="858"/>
      <c r="H12" s="858"/>
      <c r="I12" s="858"/>
      <c r="J12" s="858"/>
      <c r="K12" s="858"/>
    </row>
    <row r="13" spans="1:20" ht="26.25" customHeight="1" x14ac:dyDescent="0.25">
      <c r="A13" s="858" t="s">
        <v>2340</v>
      </c>
      <c r="B13" s="858"/>
      <c r="C13" s="858"/>
      <c r="D13" s="858"/>
      <c r="E13" s="858"/>
      <c r="F13" s="858"/>
      <c r="G13" s="858"/>
      <c r="H13" s="858"/>
      <c r="I13" s="858"/>
      <c r="J13" s="858"/>
      <c r="K13" s="858"/>
      <c r="L13" s="39"/>
      <c r="M13" s="39"/>
      <c r="N13" s="39"/>
      <c r="O13" s="39"/>
    </row>
    <row r="14" spans="1:20" ht="26.25" customHeight="1" x14ac:dyDescent="0.25">
      <c r="A14" s="858" t="s">
        <v>2341</v>
      </c>
      <c r="B14" s="858"/>
      <c r="C14" s="858"/>
      <c r="D14" s="858"/>
      <c r="E14" s="858"/>
      <c r="F14" s="858"/>
      <c r="G14" s="858"/>
      <c r="H14" s="858"/>
      <c r="I14" s="858"/>
      <c r="J14" s="858"/>
      <c r="K14" s="858"/>
    </row>
    <row r="15" spans="1:20" ht="26.25" customHeight="1" x14ac:dyDescent="0.25">
      <c r="A15" s="858" t="s">
        <v>2342</v>
      </c>
      <c r="B15" s="858"/>
      <c r="C15" s="858"/>
      <c r="D15" s="858"/>
      <c r="E15" s="858"/>
      <c r="F15" s="858"/>
      <c r="G15" s="858"/>
      <c r="H15" s="858"/>
      <c r="I15" s="858"/>
      <c r="J15" s="858"/>
      <c r="K15" s="858"/>
    </row>
    <row r="16" spans="1:20" ht="26.25" customHeight="1" x14ac:dyDescent="0.25">
      <c r="A16" s="858" t="s">
        <v>2343</v>
      </c>
      <c r="B16" s="858"/>
      <c r="C16" s="858"/>
      <c r="D16" s="858"/>
      <c r="E16" s="858"/>
      <c r="F16" s="858"/>
      <c r="G16" s="858"/>
      <c r="H16" s="858"/>
      <c r="I16" s="858"/>
      <c r="J16" s="858"/>
      <c r="K16" s="858"/>
    </row>
    <row r="17" spans="1:11" ht="26.25" customHeight="1" x14ac:dyDescent="0.25">
      <c r="A17" s="858" t="s">
        <v>28</v>
      </c>
      <c r="B17" s="858"/>
      <c r="C17" s="858"/>
      <c r="D17" s="858"/>
      <c r="E17" s="858"/>
      <c r="F17" s="858"/>
      <c r="G17" s="858"/>
      <c r="H17" s="858"/>
      <c r="I17" s="858"/>
      <c r="J17" s="858"/>
      <c r="K17" s="858"/>
    </row>
    <row r="18" spans="1:11" ht="26.25" customHeight="1" x14ac:dyDescent="0.25">
      <c r="A18" s="858" t="s">
        <v>791</v>
      </c>
      <c r="B18" s="858"/>
      <c r="C18" s="858"/>
      <c r="D18" s="858"/>
      <c r="E18" s="858"/>
      <c r="F18" s="858"/>
      <c r="G18" s="858"/>
      <c r="H18" s="858"/>
      <c r="I18" s="858"/>
      <c r="J18" s="858"/>
      <c r="K18" s="858"/>
    </row>
    <row r="19" spans="1:11" ht="26.25" customHeight="1" x14ac:dyDescent="0.25">
      <c r="A19" s="1062" t="s">
        <v>2344</v>
      </c>
      <c r="B19" s="858"/>
      <c r="C19" s="858"/>
      <c r="D19" s="858"/>
      <c r="E19" s="858"/>
      <c r="F19" s="858"/>
      <c r="G19" s="858"/>
      <c r="H19" s="858"/>
      <c r="I19" s="858"/>
      <c r="J19" s="858"/>
      <c r="K19" s="858"/>
    </row>
    <row r="20" spans="1:11" ht="26.25" customHeight="1" x14ac:dyDescent="0.25">
      <c r="A20" s="919" t="s">
        <v>2300</v>
      </c>
      <c r="B20" s="919"/>
      <c r="C20" s="919"/>
      <c r="D20" s="919"/>
      <c r="E20" s="919"/>
      <c r="K20" s="24"/>
    </row>
    <row r="21" spans="1:11" x14ac:dyDescent="0.25">
      <c r="A21" s="24"/>
      <c r="B21" s="24"/>
      <c r="C21" s="24"/>
      <c r="D21" s="24"/>
      <c r="E21" s="24"/>
      <c r="K21" s="24"/>
    </row>
    <row r="22" spans="1:11" x14ac:dyDescent="0.25">
      <c r="A22" s="24"/>
      <c r="B22" s="24"/>
      <c r="C22" s="24"/>
      <c r="D22" s="24"/>
      <c r="E22" s="24"/>
      <c r="K22" s="24"/>
    </row>
    <row r="23" spans="1:11" x14ac:dyDescent="0.25">
      <c r="A23" s="24"/>
      <c r="B23" s="24"/>
      <c r="C23" s="24"/>
      <c r="D23" s="24"/>
      <c r="E23" s="24"/>
      <c r="K23" s="24"/>
    </row>
    <row r="24" spans="1:11" x14ac:dyDescent="0.25">
      <c r="A24" s="24"/>
      <c r="B24" s="24"/>
      <c r="C24" s="24"/>
      <c r="D24" s="24"/>
      <c r="E24" s="24"/>
      <c r="K24" s="24"/>
    </row>
    <row r="25" spans="1:11" x14ac:dyDescent="0.25">
      <c r="A25" s="24"/>
      <c r="B25" s="24"/>
      <c r="C25" s="24"/>
      <c r="K25" s="24"/>
    </row>
    <row r="26" spans="1:11" x14ac:dyDescent="0.25">
      <c r="A26" s="24"/>
      <c r="B26" s="24"/>
      <c r="C26" s="24"/>
      <c r="K26" s="24"/>
    </row>
    <row r="27" spans="1:11" x14ac:dyDescent="0.25">
      <c r="A27" s="24"/>
      <c r="B27" s="24"/>
      <c r="C27" s="24"/>
      <c r="K27" s="24"/>
    </row>
    <row r="28" spans="1:11" x14ac:dyDescent="0.25">
      <c r="A28" s="24"/>
      <c r="B28" s="24"/>
      <c r="C28" s="24"/>
      <c r="K28" s="24"/>
    </row>
    <row r="29" spans="1:11" x14ac:dyDescent="0.25">
      <c r="A29" s="24"/>
      <c r="B29" s="24"/>
      <c r="C29" s="24"/>
      <c r="K29" s="24"/>
    </row>
    <row r="30" spans="1:11" x14ac:dyDescent="0.25">
      <c r="A30" s="24"/>
      <c r="B30" s="24"/>
      <c r="C30" s="24"/>
      <c r="K30" s="24"/>
    </row>
    <row r="31" spans="1:11" x14ac:dyDescent="0.25">
      <c r="A31" s="24"/>
      <c r="B31" s="24"/>
      <c r="C31" s="24"/>
      <c r="K31" s="24"/>
    </row>
  </sheetData>
  <mergeCells count="27">
    <mergeCell ref="A2:K2"/>
    <mergeCell ref="L2:T2"/>
    <mergeCell ref="A3:A5"/>
    <mergeCell ref="B3:B5"/>
    <mergeCell ref="C3:C5"/>
    <mergeCell ref="D3:E4"/>
    <mergeCell ref="F3:G4"/>
    <mergeCell ref="H3:J4"/>
    <mergeCell ref="K3:K5"/>
    <mergeCell ref="L3:L5"/>
    <mergeCell ref="S3:S5"/>
    <mergeCell ref="R3:R5"/>
    <mergeCell ref="T3:T5"/>
    <mergeCell ref="P3:P5"/>
    <mergeCell ref="Q3:Q5"/>
    <mergeCell ref="A14:K14"/>
    <mergeCell ref="A15:K15"/>
    <mergeCell ref="M3:M5"/>
    <mergeCell ref="N3:N5"/>
    <mergeCell ref="O3:O5"/>
    <mergeCell ref="A12:K12"/>
    <mergeCell ref="A13:K13"/>
    <mergeCell ref="A16:K16"/>
    <mergeCell ref="A17:K17"/>
    <mergeCell ref="A18:K18"/>
    <mergeCell ref="A19:K19"/>
    <mergeCell ref="A20:E20"/>
  </mergeCells>
  <printOptions horizontalCentered="1"/>
  <pageMargins left="0" right="0" top="1" bottom="0.75" header="0.3" footer="0.3"/>
  <pageSetup paperSize="3" orientation="landscape" r:id="rId1"/>
  <headerFooter alignWithMargins="0">
    <oddHeader>&amp;C&amp;16
&amp;A</oddHeader>
    <oddFooter>&amp;C&amp;14ISSUED
JUNE 2009&amp;R&amp;12&amp;F &amp;A
Page 54</oddFooter>
  </headerFooter>
  <colBreaks count="1" manualBreakCount="1">
    <brk id="11"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G16"/>
  <sheetViews>
    <sheetView showGridLines="0" zoomScale="81" zoomScaleNormal="81" zoomScalePageLayoutView="60" workbookViewId="0"/>
  </sheetViews>
  <sheetFormatPr defaultColWidth="0" defaultRowHeight="13.2" x14ac:dyDescent="0.25"/>
  <cols>
    <col min="1" max="1" width="10.33203125" style="2" customWidth="1"/>
    <col min="2" max="2" width="14.109375" style="2" customWidth="1"/>
    <col min="3" max="3" width="12.6640625" style="2" customWidth="1"/>
    <col min="4" max="23" width="8.5546875" style="2" customWidth="1"/>
    <col min="24" max="24" width="36" style="2" customWidth="1"/>
    <col min="25" max="25" width="21.5546875" style="2" bestFit="1" customWidth="1"/>
    <col min="26" max="26" width="20.6640625" style="2" customWidth="1"/>
    <col min="27" max="27" width="12.6640625" style="2" customWidth="1"/>
    <col min="28" max="28" width="16.44140625" style="2" customWidth="1"/>
    <col min="29" max="29" width="17" style="2" customWidth="1"/>
    <col min="30" max="32" width="20.6640625" style="2" customWidth="1"/>
    <col min="33" max="33" width="8.6640625" style="2" customWidth="1"/>
    <col min="34" max="16384" width="0" style="2" hidden="1"/>
  </cols>
  <sheetData>
    <row r="1" spans="1:33" ht="58.5" customHeight="1" thickBot="1" x14ac:dyDescent="0.3">
      <c r="A1" s="215"/>
      <c r="B1" s="215"/>
      <c r="C1" s="215"/>
      <c r="D1" s="215"/>
      <c r="E1" s="215"/>
      <c r="F1" s="215"/>
      <c r="G1" s="215"/>
      <c r="H1" s="215"/>
      <c r="I1" s="215"/>
      <c r="J1" s="215"/>
      <c r="K1" s="215"/>
      <c r="L1" s="215"/>
      <c r="M1" s="215"/>
      <c r="N1" s="22"/>
      <c r="O1" s="22"/>
      <c r="P1" s="22"/>
      <c r="Q1" s="22"/>
      <c r="R1" s="215"/>
      <c r="S1" s="215"/>
      <c r="T1" s="215"/>
      <c r="U1" s="215"/>
      <c r="V1" s="215"/>
      <c r="W1" s="215"/>
    </row>
    <row r="2" spans="1:33" s="3" customFormat="1" ht="24" customHeight="1" x14ac:dyDescent="0.25">
      <c r="A2" s="898" t="s">
        <v>161</v>
      </c>
      <c r="B2" s="899"/>
      <c r="C2" s="899"/>
      <c r="D2" s="899"/>
      <c r="E2" s="899"/>
      <c r="F2" s="899"/>
      <c r="G2" s="899"/>
      <c r="H2" s="899"/>
      <c r="I2" s="899"/>
      <c r="J2" s="899"/>
      <c r="K2" s="899"/>
      <c r="L2" s="899"/>
      <c r="M2" s="899"/>
      <c r="N2" s="899"/>
      <c r="O2" s="899"/>
      <c r="P2" s="899"/>
      <c r="Q2" s="899"/>
      <c r="R2" s="899"/>
      <c r="S2" s="899"/>
      <c r="T2" s="899"/>
      <c r="U2" s="899"/>
      <c r="V2" s="899"/>
      <c r="W2" s="899"/>
      <c r="X2" s="900"/>
      <c r="Y2" s="851" t="s">
        <v>909</v>
      </c>
      <c r="Z2" s="851"/>
      <c r="AA2" s="851"/>
      <c r="AB2" s="851"/>
      <c r="AC2" s="851"/>
      <c r="AD2" s="851"/>
      <c r="AE2" s="851"/>
      <c r="AF2" s="851"/>
      <c r="AG2" s="852"/>
    </row>
    <row r="3" spans="1:33" s="3" customFormat="1" ht="24" customHeight="1" x14ac:dyDescent="0.25">
      <c r="A3" s="884" t="s">
        <v>911</v>
      </c>
      <c r="B3" s="890" t="s">
        <v>836</v>
      </c>
      <c r="C3" s="890" t="s">
        <v>925</v>
      </c>
      <c r="D3" s="1063" t="s">
        <v>31</v>
      </c>
      <c r="E3" s="1064"/>
      <c r="F3" s="1064"/>
      <c r="G3" s="1064"/>
      <c r="H3" s="1064"/>
      <c r="I3" s="1064"/>
      <c r="J3" s="1064"/>
      <c r="K3" s="1064"/>
      <c r="L3" s="1064"/>
      <c r="M3" s="1065"/>
      <c r="N3" s="1063" t="s">
        <v>35</v>
      </c>
      <c r="O3" s="1064"/>
      <c r="P3" s="1064"/>
      <c r="Q3" s="1064"/>
      <c r="R3" s="1064"/>
      <c r="S3" s="1064"/>
      <c r="T3" s="1064"/>
      <c r="U3" s="1064"/>
      <c r="V3" s="1064"/>
      <c r="W3" s="1065"/>
      <c r="X3" s="877" t="s">
        <v>822</v>
      </c>
      <c r="Y3" s="818" t="s">
        <v>906</v>
      </c>
      <c r="Z3" s="815" t="s">
        <v>931</v>
      </c>
      <c r="AA3" s="815" t="s">
        <v>932</v>
      </c>
      <c r="AB3" s="815" t="s">
        <v>2085</v>
      </c>
      <c r="AC3" s="815" t="s">
        <v>2086</v>
      </c>
      <c r="AD3" s="815" t="s">
        <v>933</v>
      </c>
      <c r="AE3" s="815" t="s">
        <v>940</v>
      </c>
      <c r="AF3" s="815" t="s">
        <v>941</v>
      </c>
      <c r="AG3" s="812" t="s">
        <v>934</v>
      </c>
    </row>
    <row r="4" spans="1:33" s="4" customFormat="1" ht="43.5" customHeight="1" x14ac:dyDescent="0.25">
      <c r="A4" s="884"/>
      <c r="B4" s="890"/>
      <c r="C4" s="890"/>
      <c r="D4" s="846" t="s">
        <v>62</v>
      </c>
      <c r="E4" s="875"/>
      <c r="F4" s="846" t="s">
        <v>32</v>
      </c>
      <c r="G4" s="875"/>
      <c r="H4" s="846" t="s">
        <v>18</v>
      </c>
      <c r="I4" s="875"/>
      <c r="J4" s="846" t="s">
        <v>33</v>
      </c>
      <c r="K4" s="875"/>
      <c r="L4" s="846" t="s">
        <v>34</v>
      </c>
      <c r="M4" s="875"/>
      <c r="N4" s="846" t="s">
        <v>62</v>
      </c>
      <c r="O4" s="875"/>
      <c r="P4" s="846" t="s">
        <v>32</v>
      </c>
      <c r="Q4" s="875"/>
      <c r="R4" s="846" t="s">
        <v>18</v>
      </c>
      <c r="S4" s="875"/>
      <c r="T4" s="846" t="s">
        <v>33</v>
      </c>
      <c r="U4" s="875"/>
      <c r="V4" s="846" t="s">
        <v>34</v>
      </c>
      <c r="W4" s="875"/>
      <c r="X4" s="877"/>
      <c r="Y4" s="819"/>
      <c r="Z4" s="816"/>
      <c r="AA4" s="816"/>
      <c r="AB4" s="816"/>
      <c r="AC4" s="816"/>
      <c r="AD4" s="816"/>
      <c r="AE4" s="816"/>
      <c r="AF4" s="816"/>
      <c r="AG4" s="813"/>
    </row>
    <row r="5" spans="1:33" s="4" customFormat="1" ht="43.5" customHeight="1" thickBot="1" x14ac:dyDescent="0.3">
      <c r="A5" s="885"/>
      <c r="B5" s="891"/>
      <c r="C5" s="891"/>
      <c r="D5" s="354" t="s">
        <v>2256</v>
      </c>
      <c r="E5" s="243" t="s">
        <v>524</v>
      </c>
      <c r="F5" s="354" t="s">
        <v>978</v>
      </c>
      <c r="G5" s="243" t="s">
        <v>980</v>
      </c>
      <c r="H5" s="354" t="s">
        <v>978</v>
      </c>
      <c r="I5" s="243" t="s">
        <v>980</v>
      </c>
      <c r="J5" s="354" t="s">
        <v>978</v>
      </c>
      <c r="K5" s="243" t="s">
        <v>980</v>
      </c>
      <c r="L5" s="354" t="s">
        <v>943</v>
      </c>
      <c r="M5" s="355" t="s">
        <v>944</v>
      </c>
      <c r="N5" s="354" t="s">
        <v>2256</v>
      </c>
      <c r="O5" s="243" t="s">
        <v>494</v>
      </c>
      <c r="P5" s="354" t="s">
        <v>978</v>
      </c>
      <c r="Q5" s="243" t="s">
        <v>980</v>
      </c>
      <c r="R5" s="354" t="s">
        <v>978</v>
      </c>
      <c r="S5" s="243" t="s">
        <v>980</v>
      </c>
      <c r="T5" s="354" t="s">
        <v>978</v>
      </c>
      <c r="U5" s="243" t="s">
        <v>980</v>
      </c>
      <c r="V5" s="354" t="s">
        <v>943</v>
      </c>
      <c r="W5" s="355" t="s">
        <v>944</v>
      </c>
      <c r="X5" s="878"/>
      <c r="Y5" s="820"/>
      <c r="Z5" s="817"/>
      <c r="AA5" s="817"/>
      <c r="AB5" s="817"/>
      <c r="AC5" s="817"/>
      <c r="AD5" s="817"/>
      <c r="AE5" s="817"/>
      <c r="AF5" s="817"/>
      <c r="AG5" s="814"/>
    </row>
    <row r="6" spans="1:33" s="12" customFormat="1" ht="32.1" customHeight="1" thickTop="1" x14ac:dyDescent="0.25">
      <c r="A6" s="531" t="s">
        <v>636</v>
      </c>
      <c r="B6" s="532" t="s">
        <v>48</v>
      </c>
      <c r="C6" s="532"/>
      <c r="D6" s="532"/>
      <c r="E6" s="406">
        <f>ROUND(D6*0.472,2-LEN(INT(D6*0.472)))</f>
        <v>0</v>
      </c>
      <c r="F6" s="449"/>
      <c r="G6" s="406">
        <f>ROUND(F6*6.9,2-LEN(INT(F6*6.9)))</f>
        <v>0</v>
      </c>
      <c r="H6" s="449"/>
      <c r="I6" s="406">
        <f>ROUND(H6*6.9,2-LEN(INT(H6*6.9)))</f>
        <v>0</v>
      </c>
      <c r="J6" s="449"/>
      <c r="K6" s="406">
        <f>ROUND(J6*6.9,2-LEN(INT(J6*6.9)))</f>
        <v>0</v>
      </c>
      <c r="L6" s="449"/>
      <c r="M6" s="406">
        <f>ROUND(L6*25,2-LEN(INT(L6*25)))</f>
        <v>0</v>
      </c>
      <c r="N6" s="449"/>
      <c r="O6" s="406">
        <f>ROUND(N6*0.472,2-LEN(INT(N6*0.472)))</f>
        <v>0</v>
      </c>
      <c r="P6" s="449"/>
      <c r="Q6" s="406">
        <f>ROUND(P6*6.9,2-LEN(INT(P6*6.9)))</f>
        <v>0</v>
      </c>
      <c r="R6" s="449"/>
      <c r="S6" s="406">
        <f>ROUND(R6*6.9,2-LEN(INT(R6*6.9)))</f>
        <v>0</v>
      </c>
      <c r="T6" s="449"/>
      <c r="U6" s="406">
        <f>ROUND(T6*6.9,2-LEN(INT(T6*6.9)))</f>
        <v>0</v>
      </c>
      <c r="V6" s="449"/>
      <c r="W6" s="406">
        <f>ROUND(V6*25,2-LEN(INT(V6*25)))</f>
        <v>0</v>
      </c>
      <c r="X6" s="484"/>
      <c r="Y6" s="255"/>
      <c r="Z6" s="254"/>
      <c r="AA6" s="254"/>
      <c r="AB6" s="254"/>
      <c r="AC6" s="255"/>
      <c r="AD6" s="254"/>
      <c r="AE6" s="254"/>
      <c r="AF6" s="254"/>
      <c r="AG6" s="256"/>
    </row>
    <row r="7" spans="1:33" s="12" customFormat="1" ht="32.1" customHeight="1" x14ac:dyDescent="0.25">
      <c r="A7" s="47"/>
      <c r="B7" s="182"/>
      <c r="C7" s="182"/>
      <c r="D7" s="182"/>
      <c r="E7" s="183">
        <f>ROUND(D7*0.472,2-LEN(INT(D7*0.472)))</f>
        <v>0</v>
      </c>
      <c r="F7" s="182"/>
      <c r="G7" s="183">
        <f>ROUND(F7*6.9,2-LEN(INT(F7*6.9)))</f>
        <v>0</v>
      </c>
      <c r="H7" s="182"/>
      <c r="I7" s="183">
        <f>ROUND(H7*6.9,2-LEN(INT(H7*6.9)))</f>
        <v>0</v>
      </c>
      <c r="J7" s="182"/>
      <c r="K7" s="183">
        <f>ROUND(J7*6.9,2-LEN(INT(J7*6.9)))</f>
        <v>0</v>
      </c>
      <c r="L7" s="182"/>
      <c r="M7" s="183">
        <f>ROUND(L7*25,2-LEN(INT(L7*25)))</f>
        <v>0</v>
      </c>
      <c r="N7" s="182"/>
      <c r="O7" s="183">
        <f>ROUND(N7*0.472,2-LEN(INT(N7*0.472)))</f>
        <v>0</v>
      </c>
      <c r="P7" s="182"/>
      <c r="Q7" s="183">
        <f>ROUND(P7*6.9,2-LEN(INT(P7*6.9)))</f>
        <v>0</v>
      </c>
      <c r="R7" s="182"/>
      <c r="S7" s="183">
        <f>ROUND(R7*6.9,2-LEN(INT(R7*6.9)))</f>
        <v>0</v>
      </c>
      <c r="T7" s="182"/>
      <c r="U7" s="183">
        <f>ROUND(T7*6.9,2-LEN(INT(T7*6.9)))</f>
        <v>0</v>
      </c>
      <c r="V7" s="182"/>
      <c r="W7" s="183">
        <f>ROUND(V7*25,2-LEN(INT(V7*25)))</f>
        <v>0</v>
      </c>
      <c r="X7" s="485"/>
      <c r="Y7" s="251"/>
      <c r="Z7" s="358"/>
      <c r="AA7" s="358"/>
      <c r="AB7" s="358"/>
      <c r="AC7" s="251"/>
      <c r="AD7" s="358"/>
      <c r="AE7" s="358"/>
      <c r="AF7" s="358"/>
      <c r="AG7" s="249"/>
    </row>
    <row r="8" spans="1:33" s="12" customFormat="1" ht="32.1" customHeight="1" thickBot="1" x14ac:dyDescent="0.3">
      <c r="A8" s="29"/>
      <c r="B8" s="442"/>
      <c r="C8" s="442"/>
      <c r="D8" s="442"/>
      <c r="E8" s="34">
        <f>ROUND(D8*0.472,2-LEN(INT(D8*0.472)))</f>
        <v>0</v>
      </c>
      <c r="F8" s="30"/>
      <c r="G8" s="34">
        <f>ROUND(F8*6.9,2-LEN(INT(F8*6.9)))</f>
        <v>0</v>
      </c>
      <c r="H8" s="30"/>
      <c r="I8" s="34">
        <f>ROUND(H8*6.9,2-LEN(INT(H8*6.9)))</f>
        <v>0</v>
      </c>
      <c r="J8" s="30"/>
      <c r="K8" s="34">
        <f>ROUND(J8*6.9,2-LEN(INT(J8*6.9)))</f>
        <v>0</v>
      </c>
      <c r="L8" s="30"/>
      <c r="M8" s="34">
        <f>ROUND(L8*25,2-LEN(INT(L8*25)))</f>
        <v>0</v>
      </c>
      <c r="N8" s="30"/>
      <c r="O8" s="34">
        <f>ROUND(N8*0.472,2-LEN(INT(N8*0.472)))</f>
        <v>0</v>
      </c>
      <c r="P8" s="30"/>
      <c r="Q8" s="34">
        <f>ROUND(P8*6.9,2-LEN(INT(P8*6.9)))</f>
        <v>0</v>
      </c>
      <c r="R8" s="30"/>
      <c r="S8" s="34">
        <f>ROUND(R8*6.9,2-LEN(INT(R8*6.9)))</f>
        <v>0</v>
      </c>
      <c r="T8" s="30"/>
      <c r="U8" s="34">
        <f>ROUND(T8*6.9,2-LEN(INT(T8*6.9)))</f>
        <v>0</v>
      </c>
      <c r="V8" s="30"/>
      <c r="W8" s="34">
        <f>ROUND(V8*25,2-LEN(INT(V8*25)))</f>
        <v>0</v>
      </c>
      <c r="X8" s="483"/>
      <c r="Y8" s="486"/>
      <c r="Z8" s="487"/>
      <c r="AA8" s="487"/>
      <c r="AB8" s="487"/>
      <c r="AC8" s="488"/>
      <c r="AD8" s="487"/>
      <c r="AE8" s="487"/>
      <c r="AF8" s="487"/>
      <c r="AG8" s="307"/>
    </row>
    <row r="9" spans="1:33" ht="25.5" customHeight="1" x14ac:dyDescent="0.25">
      <c r="A9" s="166"/>
      <c r="B9" s="167"/>
      <c r="C9" s="167"/>
      <c r="D9" s="167"/>
      <c r="E9" s="167"/>
      <c r="F9" s="167"/>
      <c r="G9" s="167"/>
      <c r="H9" s="167"/>
      <c r="I9" s="167"/>
      <c r="J9" s="167"/>
      <c r="K9" s="167"/>
      <c r="L9" s="167"/>
      <c r="M9" s="167"/>
      <c r="N9" s="167"/>
      <c r="O9" s="167"/>
      <c r="P9" s="167"/>
      <c r="Q9" s="167"/>
      <c r="R9" s="167"/>
      <c r="S9" s="167"/>
      <c r="T9" s="167"/>
      <c r="U9" s="167"/>
      <c r="V9" s="167"/>
      <c r="W9" s="167"/>
      <c r="X9" s="168"/>
    </row>
    <row r="10" spans="1:33" s="1" customFormat="1" ht="25.5" customHeight="1" x14ac:dyDescent="0.3">
      <c r="A10" s="648" t="s">
        <v>880</v>
      </c>
      <c r="B10" s="684"/>
      <c r="C10" s="684"/>
      <c r="D10" s="684"/>
      <c r="E10" s="684"/>
      <c r="F10" s="684"/>
      <c r="G10" s="684"/>
      <c r="H10" s="684"/>
      <c r="I10" s="684"/>
      <c r="J10" s="684"/>
      <c r="K10" s="684"/>
      <c r="L10" s="24"/>
      <c r="M10" s="24"/>
      <c r="N10" s="684"/>
      <c r="O10" s="684"/>
      <c r="P10" s="684"/>
      <c r="Q10" s="684"/>
      <c r="R10" s="684"/>
      <c r="S10" s="684"/>
      <c r="T10" s="684"/>
      <c r="U10" s="684"/>
      <c r="V10" s="24"/>
      <c r="W10" s="24"/>
      <c r="X10" s="642"/>
      <c r="Y10" s="2"/>
    </row>
    <row r="11" spans="1:33" s="16" customFormat="1" ht="25.5" customHeight="1" x14ac:dyDescent="0.3">
      <c r="A11" s="994" t="s">
        <v>532</v>
      </c>
      <c r="B11" s="995"/>
      <c r="C11" s="995"/>
      <c r="D11" s="995"/>
      <c r="E11" s="995"/>
      <c r="F11" s="995"/>
      <c r="G11" s="995"/>
      <c r="H11" s="995"/>
      <c r="I11" s="995"/>
      <c r="J11" s="995"/>
      <c r="K11" s="995"/>
      <c r="L11" s="995"/>
      <c r="M11" s="995"/>
      <c r="N11" s="995"/>
      <c r="O11" s="995"/>
      <c r="P11" s="995"/>
      <c r="Q11" s="995"/>
      <c r="R11" s="995"/>
      <c r="S11" s="995"/>
      <c r="T11" s="995"/>
      <c r="U11" s="995"/>
      <c r="V11" s="995"/>
      <c r="W11" s="995"/>
      <c r="X11" s="996"/>
      <c r="Y11" s="2"/>
    </row>
    <row r="12" spans="1:33" s="1" customFormat="1" ht="25.5" customHeight="1" thickBot="1" x14ac:dyDescent="0.35">
      <c r="A12" s="837" t="s">
        <v>533</v>
      </c>
      <c r="B12" s="838"/>
      <c r="C12" s="838"/>
      <c r="D12" s="838"/>
      <c r="E12" s="838"/>
      <c r="F12" s="838"/>
      <c r="G12" s="838"/>
      <c r="H12" s="838"/>
      <c r="I12" s="838"/>
      <c r="J12" s="838"/>
      <c r="K12" s="838"/>
      <c r="L12" s="838"/>
      <c r="M12" s="838"/>
      <c r="N12" s="838"/>
      <c r="O12" s="838"/>
      <c r="P12" s="838"/>
      <c r="Q12" s="838"/>
      <c r="R12" s="838"/>
      <c r="S12" s="838"/>
      <c r="T12" s="838"/>
      <c r="U12" s="838"/>
      <c r="V12" s="838"/>
      <c r="W12" s="838"/>
      <c r="X12" s="839"/>
      <c r="Y12" s="2"/>
    </row>
    <row r="13" spans="1:33" ht="27.75" customHeight="1" x14ac:dyDescent="0.25"/>
    <row r="14" spans="1:33" ht="29.25" customHeight="1" x14ac:dyDescent="0.25">
      <c r="A14" s="374" t="s">
        <v>825</v>
      </c>
      <c r="B14" s="381"/>
      <c r="C14" s="381"/>
      <c r="D14" s="381"/>
      <c r="E14" s="381"/>
      <c r="F14" s="381"/>
      <c r="G14" s="381"/>
      <c r="H14" s="24"/>
      <c r="I14" s="24"/>
      <c r="J14" s="24"/>
      <c r="K14" s="24"/>
      <c r="L14" s="24"/>
      <c r="M14" s="24"/>
      <c r="N14" s="24"/>
    </row>
    <row r="15" spans="1:33" ht="29.25" customHeight="1" x14ac:dyDescent="0.25">
      <c r="A15" s="858" t="s">
        <v>792</v>
      </c>
      <c r="B15" s="858"/>
      <c r="C15" s="858"/>
      <c r="D15" s="858"/>
      <c r="E15" s="858"/>
      <c r="F15" s="858"/>
      <c r="G15" s="858"/>
      <c r="H15" s="24"/>
      <c r="I15" s="24"/>
      <c r="J15" s="24"/>
      <c r="K15" s="24"/>
      <c r="L15" s="24"/>
      <c r="M15" s="24"/>
      <c r="N15" s="24"/>
    </row>
    <row r="16" spans="1:33" ht="15.75" customHeight="1" x14ac:dyDescent="0.25">
      <c r="A16" s="919" t="s">
        <v>2300</v>
      </c>
      <c r="B16" s="919"/>
      <c r="C16" s="919"/>
      <c r="D16" s="919"/>
      <c r="E16" s="919"/>
    </row>
  </sheetData>
  <mergeCells count="31">
    <mergeCell ref="A2:X2"/>
    <mergeCell ref="Y2:AG2"/>
    <mergeCell ref="A3:A5"/>
    <mergeCell ref="B3:B5"/>
    <mergeCell ref="C3:C5"/>
    <mergeCell ref="L4:M4"/>
    <mergeCell ref="N4:O4"/>
    <mergeCell ref="P4:Q4"/>
    <mergeCell ref="R4:S4"/>
    <mergeCell ref="T4:U4"/>
    <mergeCell ref="Z3:Z5"/>
    <mergeCell ref="AB3:AB5"/>
    <mergeCell ref="AC3:AC5"/>
    <mergeCell ref="AD3:AD5"/>
    <mergeCell ref="AE3:AE5"/>
    <mergeCell ref="AF3:AF5"/>
    <mergeCell ref="A12:X12"/>
    <mergeCell ref="A15:G15"/>
    <mergeCell ref="A16:E16"/>
    <mergeCell ref="AG3:AG5"/>
    <mergeCell ref="D4:E4"/>
    <mergeCell ref="F4:G4"/>
    <mergeCell ref="H4:I4"/>
    <mergeCell ref="J4:K4"/>
    <mergeCell ref="D3:M3"/>
    <mergeCell ref="N3:W3"/>
    <mergeCell ref="X3:X5"/>
    <mergeCell ref="Y3:Y5"/>
    <mergeCell ref="V4:W4"/>
    <mergeCell ref="A11:X11"/>
    <mergeCell ref="AA3:AA5"/>
  </mergeCells>
  <printOptions horizontalCentered="1"/>
  <pageMargins left="0.25" right="0.25" top="0.75" bottom="0.75" header="0.3" footer="0.3"/>
  <pageSetup paperSize="3" scale="80" orientation="landscape" r:id="rId1"/>
  <headerFooter alignWithMargins="0">
    <oddHeader>&amp;C
&amp;A</oddHeader>
    <oddFooter>&amp;L&amp;D     &amp;T&amp;CISSUED
JUNE 2009&amp;R&amp;F &amp;A
Page 55</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N35"/>
  <sheetViews>
    <sheetView showGridLines="0" zoomScale="60" zoomScaleNormal="60" zoomScalePageLayoutView="60" workbookViewId="0"/>
  </sheetViews>
  <sheetFormatPr defaultColWidth="9.109375" defaultRowHeight="13.2" x14ac:dyDescent="0.25"/>
  <cols>
    <col min="1" max="1" width="10.44140625" style="2" customWidth="1"/>
    <col min="2" max="2" width="14.88671875" style="2" customWidth="1"/>
    <col min="3" max="3" width="12.109375" style="2" customWidth="1"/>
    <col min="4" max="4" width="11.5546875" style="2" customWidth="1"/>
    <col min="5" max="5" width="9.88671875" style="2" customWidth="1"/>
    <col min="6" max="9" width="8" style="2" customWidth="1"/>
    <col min="10" max="10" width="10.109375" style="2" customWidth="1"/>
    <col min="11" max="11" width="11.109375" style="2" customWidth="1"/>
    <col min="12" max="12" width="10.33203125" style="2" customWidth="1"/>
    <col min="13" max="13" width="10.5546875" style="2" customWidth="1"/>
    <col min="14" max="14" width="11.5546875" style="2" customWidth="1"/>
    <col min="15" max="17" width="9.44140625" style="2" customWidth="1"/>
    <col min="18" max="21" width="8.109375" style="2" customWidth="1"/>
    <col min="22" max="25" width="7.88671875" style="2" customWidth="1"/>
    <col min="26" max="27" width="7.6640625" style="2" customWidth="1"/>
    <col min="28" max="28" width="9.6640625" style="2" bestFit="1" customWidth="1"/>
    <col min="29" max="29" width="9.109375" style="2" customWidth="1"/>
    <col min="30" max="30" width="7.6640625" style="2" customWidth="1"/>
    <col min="31" max="31" width="23.109375" style="2" customWidth="1"/>
    <col min="32" max="32" width="21.5546875" style="2" bestFit="1" customWidth="1"/>
    <col min="33" max="33" width="20.6640625" style="2" customWidth="1"/>
    <col min="34" max="34" width="12.6640625" style="2" customWidth="1"/>
    <col min="35" max="35" width="16.44140625" style="2" customWidth="1"/>
    <col min="36" max="36" width="17" style="2" customWidth="1"/>
    <col min="37" max="39" width="20.6640625" style="2" customWidth="1"/>
    <col min="40" max="40" width="8.6640625" style="2" customWidth="1"/>
    <col min="41" max="16384" width="9.109375" style="2"/>
  </cols>
  <sheetData>
    <row r="1" spans="1:40" ht="41.25" customHeight="1" thickBot="1" x14ac:dyDescent="0.3">
      <c r="AF1" s="24"/>
      <c r="AG1" s="24"/>
      <c r="AH1" s="24"/>
      <c r="AI1" s="24"/>
      <c r="AJ1" s="24"/>
      <c r="AK1" s="24"/>
      <c r="AL1" s="24"/>
      <c r="AM1" s="24"/>
    </row>
    <row r="2" spans="1:40" s="27" customFormat="1" ht="24" customHeight="1" x14ac:dyDescent="0.25">
      <c r="A2" s="823" t="s">
        <v>2359</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5"/>
      <c r="AF2" s="987" t="s">
        <v>909</v>
      </c>
      <c r="AG2" s="988"/>
      <c r="AH2" s="988"/>
      <c r="AI2" s="988"/>
      <c r="AJ2" s="988"/>
      <c r="AK2" s="988"/>
      <c r="AL2" s="988"/>
      <c r="AM2" s="988"/>
      <c r="AN2" s="906"/>
    </row>
    <row r="3" spans="1:40" s="4" customFormat="1" ht="24" customHeight="1" x14ac:dyDescent="0.25">
      <c r="A3" s="828" t="s">
        <v>911</v>
      </c>
      <c r="B3" s="826" t="s">
        <v>836</v>
      </c>
      <c r="C3" s="826" t="s">
        <v>842</v>
      </c>
      <c r="D3" s="826" t="s">
        <v>2358</v>
      </c>
      <c r="E3" s="826"/>
      <c r="F3" s="826" t="s">
        <v>8</v>
      </c>
      <c r="G3" s="826"/>
      <c r="H3" s="826" t="s">
        <v>1015</v>
      </c>
      <c r="I3" s="826"/>
      <c r="J3" s="886" t="s">
        <v>1003</v>
      </c>
      <c r="K3" s="887"/>
      <c r="L3" s="886" t="s">
        <v>1017</v>
      </c>
      <c r="M3" s="887"/>
      <c r="N3" s="826" t="s">
        <v>2357</v>
      </c>
      <c r="O3" s="826"/>
      <c r="P3" s="826" t="s">
        <v>2356</v>
      </c>
      <c r="Q3" s="826"/>
      <c r="R3" s="846" t="s">
        <v>105</v>
      </c>
      <c r="S3" s="882"/>
      <c r="T3" s="882"/>
      <c r="U3" s="875"/>
      <c r="V3" s="846" t="s">
        <v>215</v>
      </c>
      <c r="W3" s="882"/>
      <c r="X3" s="882"/>
      <c r="Y3" s="875"/>
      <c r="Z3" s="846" t="s">
        <v>104</v>
      </c>
      <c r="AA3" s="882"/>
      <c r="AB3" s="882"/>
      <c r="AC3" s="882"/>
      <c r="AD3" s="875"/>
      <c r="AE3" s="832" t="s">
        <v>822</v>
      </c>
      <c r="AF3" s="818" t="s">
        <v>906</v>
      </c>
      <c r="AG3" s="815" t="s">
        <v>931</v>
      </c>
      <c r="AH3" s="815" t="s">
        <v>932</v>
      </c>
      <c r="AI3" s="815" t="s">
        <v>2085</v>
      </c>
      <c r="AJ3" s="815" t="s">
        <v>2086</v>
      </c>
      <c r="AK3" s="815" t="s">
        <v>933</v>
      </c>
      <c r="AL3" s="815" t="s">
        <v>940</v>
      </c>
      <c r="AM3" s="815" t="s">
        <v>941</v>
      </c>
      <c r="AN3" s="812" t="s">
        <v>934</v>
      </c>
    </row>
    <row r="4" spans="1:40" s="4" customFormat="1" ht="48.75" customHeight="1" x14ac:dyDescent="0.25">
      <c r="A4" s="828"/>
      <c r="B4" s="826"/>
      <c r="C4" s="826"/>
      <c r="D4" s="826"/>
      <c r="E4" s="826"/>
      <c r="F4" s="826"/>
      <c r="G4" s="826"/>
      <c r="H4" s="826"/>
      <c r="I4" s="826"/>
      <c r="J4" s="888"/>
      <c r="K4" s="889"/>
      <c r="L4" s="888"/>
      <c r="M4" s="889"/>
      <c r="N4" s="826"/>
      <c r="O4" s="826"/>
      <c r="P4" s="826"/>
      <c r="Q4" s="826"/>
      <c r="R4" s="888" t="s">
        <v>106</v>
      </c>
      <c r="S4" s="889"/>
      <c r="T4" s="888" t="s">
        <v>107</v>
      </c>
      <c r="U4" s="889"/>
      <c r="V4" s="888" t="s">
        <v>106</v>
      </c>
      <c r="W4" s="889"/>
      <c r="X4" s="888" t="s">
        <v>107</v>
      </c>
      <c r="Y4" s="889"/>
      <c r="Z4" s="846" t="s">
        <v>1007</v>
      </c>
      <c r="AA4" s="875"/>
      <c r="AB4" s="826" t="s">
        <v>960</v>
      </c>
      <c r="AC4" s="853" t="s">
        <v>959</v>
      </c>
      <c r="AD4" s="826" t="s">
        <v>843</v>
      </c>
      <c r="AE4" s="832"/>
      <c r="AF4" s="819"/>
      <c r="AG4" s="816"/>
      <c r="AH4" s="816"/>
      <c r="AI4" s="816"/>
      <c r="AJ4" s="816"/>
      <c r="AK4" s="816"/>
      <c r="AL4" s="816"/>
      <c r="AM4" s="816"/>
      <c r="AN4" s="813"/>
    </row>
    <row r="5" spans="1:40" s="4" customFormat="1" ht="41.25" customHeight="1" thickBot="1" x14ac:dyDescent="0.3">
      <c r="A5" s="829"/>
      <c r="B5" s="827"/>
      <c r="C5" s="827"/>
      <c r="D5" s="243" t="s">
        <v>2355</v>
      </c>
      <c r="E5" s="243" t="s">
        <v>961</v>
      </c>
      <c r="F5" s="243" t="s">
        <v>978</v>
      </c>
      <c r="G5" s="243" t="s">
        <v>980</v>
      </c>
      <c r="H5" s="243" t="s">
        <v>978</v>
      </c>
      <c r="I5" s="243" t="s">
        <v>980</v>
      </c>
      <c r="J5" s="218" t="s">
        <v>2354</v>
      </c>
      <c r="K5" s="218" t="s">
        <v>2353</v>
      </c>
      <c r="L5" s="218" t="s">
        <v>2354</v>
      </c>
      <c r="M5" s="218" t="s">
        <v>2353</v>
      </c>
      <c r="N5" s="243" t="s">
        <v>947</v>
      </c>
      <c r="O5" s="243" t="s">
        <v>2352</v>
      </c>
      <c r="P5" s="243" t="s">
        <v>973</v>
      </c>
      <c r="Q5" s="243" t="s">
        <v>2351</v>
      </c>
      <c r="R5" s="243" t="s">
        <v>874</v>
      </c>
      <c r="S5" s="243" t="s">
        <v>961</v>
      </c>
      <c r="T5" s="243" t="s">
        <v>874</v>
      </c>
      <c r="U5" s="243" t="s">
        <v>961</v>
      </c>
      <c r="V5" s="243" t="s">
        <v>874</v>
      </c>
      <c r="W5" s="243" t="s">
        <v>961</v>
      </c>
      <c r="X5" s="243" t="s">
        <v>874</v>
      </c>
      <c r="Y5" s="243" t="s">
        <v>961</v>
      </c>
      <c r="Z5" s="243" t="s">
        <v>817</v>
      </c>
      <c r="AA5" s="243" t="s">
        <v>818</v>
      </c>
      <c r="AB5" s="827"/>
      <c r="AC5" s="891"/>
      <c r="AD5" s="827"/>
      <c r="AE5" s="833"/>
      <c r="AF5" s="820"/>
      <c r="AG5" s="817"/>
      <c r="AH5" s="817"/>
      <c r="AI5" s="817"/>
      <c r="AJ5" s="817"/>
      <c r="AK5" s="817"/>
      <c r="AL5" s="817"/>
      <c r="AM5" s="817"/>
      <c r="AN5" s="814"/>
    </row>
    <row r="6" spans="1:40" s="32" customFormat="1" ht="30" customHeight="1" thickTop="1" x14ac:dyDescent="0.25">
      <c r="A6" s="245" t="s">
        <v>570</v>
      </c>
      <c r="B6" s="246"/>
      <c r="C6" s="246"/>
      <c r="D6" s="259"/>
      <c r="E6" s="260">
        <f>ROUND(D6*0.454,2-LEN(INT(D6*0.454)))</f>
        <v>0</v>
      </c>
      <c r="F6" s="259"/>
      <c r="G6" s="260">
        <f>ROUND(F6*6.9,2-LEN(INT(F6*6.9)))</f>
        <v>0</v>
      </c>
      <c r="H6" s="259"/>
      <c r="I6" s="260">
        <f>ROUND(H6*6.9,2-LEN(INT(H6*6.9)))</f>
        <v>0</v>
      </c>
      <c r="J6" s="311"/>
      <c r="K6" s="260">
        <f>ROUND(J6*0.3,2-LEN(INT(J6*0.3)))</f>
        <v>0</v>
      </c>
      <c r="L6" s="311"/>
      <c r="M6" s="415"/>
      <c r="N6" s="259"/>
      <c r="O6" s="260">
        <f>ROUND(N6*0.454,2-LEN(INT(N6*0.454)))</f>
        <v>0</v>
      </c>
      <c r="P6" s="259"/>
      <c r="Q6" s="260">
        <f>ROUND(P6*0.454,2-LEN(INT(P6*0.454)))</f>
        <v>0</v>
      </c>
      <c r="R6" s="259"/>
      <c r="S6" s="274">
        <f>ROUND(R6/0.293,2-LEN(INT(R6/0.293)))</f>
        <v>0</v>
      </c>
      <c r="T6" s="259"/>
      <c r="U6" s="274">
        <f>ROUND(T6/3.412,2-LEN(INT(T6/3.412)))</f>
        <v>0</v>
      </c>
      <c r="V6" s="259"/>
      <c r="W6" s="274">
        <f>ROUND(V6/3.412,2-LEN(INT(V6/3.412)))</f>
        <v>0</v>
      </c>
      <c r="X6" s="259"/>
      <c r="Y6" s="274">
        <f>ROUND(X6/3.412,2-LEN(INT(X6/3.412)))</f>
        <v>0</v>
      </c>
      <c r="Z6" s="311"/>
      <c r="AA6" s="406">
        <f>ROUND(Z6*746,2-LEN(INT(Z6*746)))</f>
        <v>0</v>
      </c>
      <c r="AB6" s="264"/>
      <c r="AC6" s="264"/>
      <c r="AD6" s="264"/>
      <c r="AE6" s="247" t="s">
        <v>1153</v>
      </c>
      <c r="AF6" s="392"/>
      <c r="AG6" s="302"/>
      <c r="AH6" s="302"/>
      <c r="AI6" s="302"/>
      <c r="AJ6" s="302"/>
      <c r="AK6" s="302"/>
      <c r="AL6" s="302"/>
      <c r="AM6" s="302"/>
      <c r="AN6" s="303"/>
    </row>
    <row r="7" spans="1:40" s="32" customFormat="1" ht="30" customHeight="1" x14ac:dyDescent="0.25">
      <c r="A7" s="47"/>
      <c r="B7" s="182"/>
      <c r="C7" s="182"/>
      <c r="D7" s="165"/>
      <c r="E7" s="260">
        <f>ROUND(D7*0.454,2-LEN(INT(D7*0.454)))</f>
        <v>0</v>
      </c>
      <c r="F7" s="165"/>
      <c r="G7" s="183">
        <f>ROUND(F7*6.9,2-LEN(INT(F7*6.9)))</f>
        <v>0</v>
      </c>
      <c r="H7" s="165"/>
      <c r="I7" s="183">
        <f>ROUND(H7*6.9,2-LEN(INT(H7*6.9)))</f>
        <v>0</v>
      </c>
      <c r="J7" s="161"/>
      <c r="K7" s="260">
        <f>ROUND(J7*0.3,2-LEN(INT(J7*0.3)))</f>
        <v>0</v>
      </c>
      <c r="L7" s="161"/>
      <c r="M7" s="416"/>
      <c r="N7" s="165"/>
      <c r="O7" s="260">
        <f>ROUND(N7*0.454,2-LEN(INT(N7*0.454)))</f>
        <v>0</v>
      </c>
      <c r="P7" s="165"/>
      <c r="Q7" s="260">
        <f>ROUND(P7*0.454,2-LEN(INT(P7*0.454)))</f>
        <v>0</v>
      </c>
      <c r="R7" s="165"/>
      <c r="S7" s="181">
        <f>ROUND(R7/0.293,2-LEN(INT(R7/0.293)))</f>
        <v>0</v>
      </c>
      <c r="T7" s="165"/>
      <c r="U7" s="181">
        <f>ROUND(T7/3.412,2-LEN(INT(T7/3.412)))</f>
        <v>0</v>
      </c>
      <c r="V7" s="165"/>
      <c r="W7" s="181">
        <f>ROUND(V7/3.412,2-LEN(INT(V7/3.412)))</f>
        <v>0</v>
      </c>
      <c r="X7" s="165"/>
      <c r="Y7" s="181">
        <f>ROUND(X7/3.412,2-LEN(INT(X7/3.412)))</f>
        <v>0</v>
      </c>
      <c r="Z7" s="161"/>
      <c r="AA7" s="183">
        <f>ROUND(Z7*746,2-LEN(INT(Z7*746)))</f>
        <v>0</v>
      </c>
      <c r="AB7" s="185"/>
      <c r="AC7" s="185"/>
      <c r="AD7" s="185"/>
      <c r="AE7" s="46"/>
      <c r="AF7" s="393"/>
      <c r="AG7" s="67"/>
      <c r="AH7" s="67"/>
      <c r="AI7" s="67"/>
      <c r="AJ7" s="67"/>
      <c r="AK7" s="67"/>
      <c r="AL7" s="67"/>
      <c r="AM7" s="67"/>
      <c r="AN7" s="68"/>
    </row>
    <row r="8" spans="1:40" s="32" customFormat="1" ht="30" customHeight="1" x14ac:dyDescent="0.25">
      <c r="A8" s="47"/>
      <c r="B8" s="182"/>
      <c r="C8" s="182"/>
      <c r="D8" s="165"/>
      <c r="E8" s="260">
        <f>ROUND(D8*0.454,2-LEN(INT(D8*0.454)))</f>
        <v>0</v>
      </c>
      <c r="F8" s="165"/>
      <c r="G8" s="183">
        <f>ROUND(F8*6.9,2-LEN(INT(F8*6.9)))</f>
        <v>0</v>
      </c>
      <c r="H8" s="165"/>
      <c r="I8" s="183">
        <f>ROUND(H8*6.9,2-LEN(INT(H8*6.9)))</f>
        <v>0</v>
      </c>
      <c r="J8" s="161"/>
      <c r="K8" s="260">
        <f>ROUND(J8*0.3,2-LEN(INT(J8*0.3)))</f>
        <v>0</v>
      </c>
      <c r="L8" s="161"/>
      <c r="M8" s="416"/>
      <c r="N8" s="165"/>
      <c r="O8" s="260">
        <f>ROUND(N8*0.454,2-LEN(INT(N8*0.454)))</f>
        <v>0</v>
      </c>
      <c r="P8" s="165"/>
      <c r="Q8" s="260">
        <f>ROUND(P8*0.454,2-LEN(INT(P8*0.454)))</f>
        <v>0</v>
      </c>
      <c r="R8" s="165"/>
      <c r="S8" s="181">
        <f>ROUND(R8/0.293,2-LEN(INT(R8/0.293)))</f>
        <v>0</v>
      </c>
      <c r="T8" s="165"/>
      <c r="U8" s="181">
        <f>ROUND(T8/3.412,2-LEN(INT(T8/3.412)))</f>
        <v>0</v>
      </c>
      <c r="V8" s="165"/>
      <c r="W8" s="181">
        <f>ROUND(V8/3.412,2-LEN(INT(V8/3.412)))</f>
        <v>0</v>
      </c>
      <c r="X8" s="165"/>
      <c r="Y8" s="181">
        <f>ROUND(X8/3.412,2-LEN(INT(X8/3.412)))</f>
        <v>0</v>
      </c>
      <c r="Z8" s="161"/>
      <c r="AA8" s="183">
        <f>ROUND(Z8*746,2-LEN(INT(Z8*746)))</f>
        <v>0</v>
      </c>
      <c r="AB8" s="185"/>
      <c r="AC8" s="185"/>
      <c r="AD8" s="185"/>
      <c r="AE8" s="46"/>
      <c r="AF8" s="393"/>
      <c r="AG8" s="67"/>
      <c r="AH8" s="67"/>
      <c r="AI8" s="67"/>
      <c r="AJ8" s="67"/>
      <c r="AK8" s="67"/>
      <c r="AL8" s="67"/>
      <c r="AM8" s="67"/>
      <c r="AN8" s="68"/>
    </row>
    <row r="9" spans="1:40" s="32" customFormat="1" ht="30" customHeight="1" thickBot="1" x14ac:dyDescent="0.3">
      <c r="A9" s="29"/>
      <c r="B9" s="30"/>
      <c r="C9" s="30"/>
      <c r="D9" s="30"/>
      <c r="E9" s="34">
        <f>ROUND(D9*0.454,2-LEN(INT(D9*0.454)))</f>
        <v>0</v>
      </c>
      <c r="F9" s="30"/>
      <c r="G9" s="34">
        <f>ROUND(F9*6.9,2-LEN(INT(F9*6.9)))</f>
        <v>0</v>
      </c>
      <c r="H9" s="30"/>
      <c r="I9" s="34">
        <f>ROUND(H9*6.9,2-LEN(INT(H9*6.9)))</f>
        <v>0</v>
      </c>
      <c r="J9" s="162"/>
      <c r="K9" s="34">
        <f>ROUND(J9*0.3,2-LEN(INT(J9*0.3)))</f>
        <v>0</v>
      </c>
      <c r="L9" s="162"/>
      <c r="M9" s="417"/>
      <c r="N9" s="30"/>
      <c r="O9" s="34">
        <f>ROUND(N9*0.454,2-LEN(INT(N9*0.454)))</f>
        <v>0</v>
      </c>
      <c r="P9" s="30"/>
      <c r="Q9" s="34">
        <f>ROUND(P9*0.454,2-LEN(INT(P9*0.454)))</f>
        <v>0</v>
      </c>
      <c r="R9" s="30"/>
      <c r="S9" s="184">
        <f>ROUND(R9/0.293,2-LEN(INT(R9/0.293)))</f>
        <v>0</v>
      </c>
      <c r="T9" s="30"/>
      <c r="U9" s="184">
        <f>ROUND(T9/3.412,2-LEN(INT(T9/3.412)))</f>
        <v>0</v>
      </c>
      <c r="V9" s="30"/>
      <c r="W9" s="184">
        <f>ROUND(V9/3.412,2-LEN(INT(V9/3.412)))</f>
        <v>0</v>
      </c>
      <c r="X9" s="30"/>
      <c r="Y9" s="184">
        <f>ROUND(X9/3.412,2-LEN(INT(X9/3.412)))</f>
        <v>0</v>
      </c>
      <c r="Z9" s="162"/>
      <c r="AA9" s="34">
        <f>ROUND(Z9*746,2-LEN(INT(Z9*746)))</f>
        <v>0</v>
      </c>
      <c r="AB9" s="149"/>
      <c r="AC9" s="149"/>
      <c r="AD9" s="149"/>
      <c r="AE9" s="31"/>
      <c r="AF9" s="391"/>
      <c r="AG9" s="306"/>
      <c r="AH9" s="306"/>
      <c r="AI9" s="306"/>
      <c r="AJ9" s="306"/>
      <c r="AK9" s="306"/>
      <c r="AL9" s="306"/>
      <c r="AM9" s="306"/>
      <c r="AN9" s="308"/>
    </row>
    <row r="10" spans="1:40" ht="0.45" customHeight="1" x14ac:dyDescent="0.25">
      <c r="AF10" s="24"/>
      <c r="AG10" s="24"/>
      <c r="AH10" s="24"/>
      <c r="AI10" s="24"/>
      <c r="AJ10" s="24"/>
      <c r="AK10" s="24"/>
      <c r="AL10" s="24"/>
      <c r="AM10" s="24"/>
    </row>
    <row r="11" spans="1:40" ht="0.45" customHeight="1" x14ac:dyDescent="0.25">
      <c r="AF11" s="24"/>
      <c r="AG11" s="24"/>
      <c r="AH11" s="24"/>
      <c r="AI11" s="24"/>
      <c r="AJ11" s="24"/>
      <c r="AK11" s="24"/>
      <c r="AL11" s="24"/>
      <c r="AM11" s="24"/>
    </row>
    <row r="12" spans="1:40" ht="0.45" customHeight="1" x14ac:dyDescent="0.25">
      <c r="AF12" s="24"/>
      <c r="AG12" s="24"/>
      <c r="AH12" s="24"/>
      <c r="AI12" s="24"/>
      <c r="AJ12" s="24"/>
      <c r="AK12" s="24"/>
      <c r="AL12" s="24"/>
      <c r="AM12" s="24"/>
    </row>
    <row r="13" spans="1:40" ht="0.45" customHeight="1" x14ac:dyDescent="0.25"/>
    <row r="14" spans="1:40" ht="0.45" customHeight="1" x14ac:dyDescent="0.25"/>
    <row r="15" spans="1:40" ht="0.45" customHeight="1" x14ac:dyDescent="0.25"/>
    <row r="16" spans="1:40" ht="0.45" customHeight="1" x14ac:dyDescent="0.25"/>
    <row r="17" spans="1:32" ht="0.45" customHeight="1" x14ac:dyDescent="0.25"/>
    <row r="18" spans="1:32" ht="0.45" customHeight="1" x14ac:dyDescent="0.25"/>
    <row r="19" spans="1:32" ht="0.45" customHeight="1" x14ac:dyDescent="0.25"/>
    <row r="20" spans="1:32" ht="0.45" customHeight="1" x14ac:dyDescent="0.25"/>
    <row r="21" spans="1:32" ht="0.45" customHeight="1" x14ac:dyDescent="0.25"/>
    <row r="22" spans="1:32" ht="0.45" customHeight="1" x14ac:dyDescent="0.25"/>
    <row r="23" spans="1:32" ht="0.45" customHeight="1" x14ac:dyDescent="0.25"/>
    <row r="24" spans="1:32" ht="0.45" customHeight="1" x14ac:dyDescent="0.25"/>
    <row r="25" spans="1:32" ht="24.75" customHeight="1" x14ac:dyDescent="0.25">
      <c r="A25" s="68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row>
    <row r="26" spans="1:32" ht="24.75" customHeight="1" x14ac:dyDescent="0.25">
      <c r="A26" s="648" t="s">
        <v>880</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row>
    <row r="27" spans="1:32" ht="24.75" customHeight="1" x14ac:dyDescent="0.25">
      <c r="A27" s="994" t="s">
        <v>2350</v>
      </c>
      <c r="B27" s="995"/>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5"/>
      <c r="AF27" s="24"/>
    </row>
    <row r="28" spans="1:32" ht="24.75" customHeight="1" x14ac:dyDescent="0.25">
      <c r="A28" s="994" t="s">
        <v>2349</v>
      </c>
      <c r="B28" s="995"/>
      <c r="C28" s="995"/>
      <c r="D28" s="995"/>
      <c r="E28" s="995"/>
      <c r="F28" s="995"/>
      <c r="G28" s="995"/>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c r="AE28" s="995"/>
      <c r="AF28" s="24"/>
    </row>
    <row r="29" spans="1:32" ht="24.75" customHeight="1" x14ac:dyDescent="0.25">
      <c r="A29" s="994" t="s">
        <v>2348</v>
      </c>
      <c r="B29" s="995"/>
      <c r="C29" s="995"/>
      <c r="D29" s="995"/>
      <c r="E29" s="995"/>
      <c r="F29" s="995"/>
      <c r="G29" s="995"/>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24"/>
    </row>
    <row r="30" spans="1:32" ht="24.75" customHeight="1" x14ac:dyDescent="0.25">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row>
    <row r="31" spans="1:32" ht="24.75" customHeight="1" x14ac:dyDescent="0.25">
      <c r="A31" s="843" t="s">
        <v>922</v>
      </c>
      <c r="B31" s="843"/>
      <c r="C31" s="843"/>
      <c r="D31" s="843"/>
      <c r="E31" s="843"/>
      <c r="F31" s="843"/>
      <c r="G31" s="843"/>
      <c r="H31" s="843"/>
      <c r="I31" s="843"/>
      <c r="J31" s="843"/>
      <c r="K31" s="843"/>
      <c r="L31" s="843"/>
      <c r="M31" s="843"/>
      <c r="N31" s="843"/>
      <c r="O31" s="843"/>
      <c r="P31" s="843"/>
      <c r="Q31" s="843"/>
      <c r="R31" s="843"/>
      <c r="S31" s="843"/>
      <c r="T31" s="843"/>
      <c r="U31" s="843"/>
      <c r="V31" s="843"/>
      <c r="W31" s="843"/>
      <c r="X31" s="843"/>
      <c r="Y31" s="843"/>
    </row>
    <row r="32" spans="1:32" ht="24.75" customHeight="1" x14ac:dyDescent="0.25">
      <c r="A32" s="835" t="s">
        <v>2347</v>
      </c>
      <c r="B32" s="835"/>
      <c r="C32" s="835"/>
      <c r="D32" s="835"/>
      <c r="E32" s="835"/>
      <c r="F32" s="835"/>
      <c r="G32" s="835"/>
      <c r="H32" s="835"/>
      <c r="I32" s="835"/>
      <c r="J32" s="835"/>
      <c r="K32" s="835"/>
      <c r="L32" s="835"/>
      <c r="M32" s="835"/>
      <c r="N32" s="835"/>
      <c r="O32" s="835"/>
      <c r="P32" s="835"/>
      <c r="Q32" s="835"/>
      <c r="R32" s="835"/>
      <c r="S32" s="835"/>
      <c r="T32" s="835"/>
      <c r="U32" s="835"/>
      <c r="V32" s="835"/>
      <c r="W32" s="835"/>
      <c r="X32" s="384"/>
      <c r="Y32" s="384"/>
    </row>
    <row r="33" spans="1:23" ht="35.1" customHeight="1" x14ac:dyDescent="0.25">
      <c r="A33" s="835" t="s">
        <v>2346</v>
      </c>
      <c r="B33" s="835"/>
      <c r="C33" s="835"/>
      <c r="D33" s="835"/>
      <c r="E33" s="835"/>
      <c r="F33" s="835"/>
      <c r="G33" s="835"/>
      <c r="H33" s="835"/>
      <c r="I33" s="835"/>
      <c r="J33" s="835"/>
      <c r="K33" s="835"/>
      <c r="L33" s="835"/>
      <c r="M33" s="835"/>
      <c r="N33" s="835"/>
      <c r="O33" s="835"/>
      <c r="P33" s="835"/>
      <c r="Q33" s="835"/>
      <c r="R33" s="835"/>
      <c r="S33" s="835"/>
      <c r="T33" s="835"/>
      <c r="U33" s="835"/>
      <c r="V33" s="835"/>
      <c r="W33" s="835"/>
    </row>
    <row r="34" spans="1:23" ht="40.5" customHeight="1" x14ac:dyDescent="0.25">
      <c r="A34" s="835" t="s">
        <v>2345</v>
      </c>
      <c r="B34" s="835"/>
      <c r="C34" s="835"/>
      <c r="D34" s="835"/>
      <c r="E34" s="835"/>
      <c r="F34" s="835"/>
      <c r="G34" s="835"/>
      <c r="H34" s="835"/>
      <c r="I34" s="835"/>
      <c r="J34" s="835"/>
      <c r="K34" s="835"/>
      <c r="L34" s="835"/>
      <c r="M34" s="835"/>
      <c r="N34" s="835"/>
      <c r="O34" s="835"/>
      <c r="P34" s="835"/>
      <c r="Q34" s="835"/>
      <c r="R34" s="835"/>
      <c r="S34" s="835"/>
      <c r="T34" s="835"/>
      <c r="U34" s="835"/>
      <c r="V34" s="835"/>
      <c r="W34" s="835"/>
    </row>
    <row r="35" spans="1:23" ht="15.75" customHeight="1" x14ac:dyDescent="0.25">
      <c r="A35" s="919" t="s">
        <v>2300</v>
      </c>
      <c r="B35" s="919"/>
      <c r="C35" s="919"/>
      <c r="D35" s="919"/>
      <c r="E35" s="919"/>
    </row>
  </sheetData>
  <mergeCells count="41">
    <mergeCell ref="A28:AE28"/>
    <mergeCell ref="AE3:AE5"/>
    <mergeCell ref="A35:E35"/>
    <mergeCell ref="A33:W33"/>
    <mergeCell ref="A34:W34"/>
    <mergeCell ref="AC4:AC5"/>
    <mergeCell ref="P3:Q4"/>
    <mergeCell ref="V3:Y3"/>
    <mergeCell ref="D3:E4"/>
    <mergeCell ref="R3:U3"/>
    <mergeCell ref="R4:S4"/>
    <mergeCell ref="T4:U4"/>
    <mergeCell ref="A32:W32"/>
    <mergeCell ref="Z3:AD3"/>
    <mergeCell ref="A29:AE29"/>
    <mergeCell ref="A31:Y31"/>
    <mergeCell ref="J3:K4"/>
    <mergeCell ref="A2:AE2"/>
    <mergeCell ref="AF2:AN2"/>
    <mergeCell ref="A3:A5"/>
    <mergeCell ref="B3:B5"/>
    <mergeCell ref="C3:C5"/>
    <mergeCell ref="AJ3:AJ5"/>
    <mergeCell ref="AL3:AL5"/>
    <mergeCell ref="L3:M4"/>
    <mergeCell ref="AN3:AN5"/>
    <mergeCell ref="AK3:AK5"/>
    <mergeCell ref="AF3:AF5"/>
    <mergeCell ref="AG3:AG5"/>
    <mergeCell ref="AH3:AH5"/>
    <mergeCell ref="A27:AE27"/>
    <mergeCell ref="AI3:AI5"/>
    <mergeCell ref="AM3:AM5"/>
    <mergeCell ref="X4:Y4"/>
    <mergeCell ref="V4:W4"/>
    <mergeCell ref="F3:G4"/>
    <mergeCell ref="N3:O4"/>
    <mergeCell ref="H3:I4"/>
    <mergeCell ref="AD4:AD5"/>
    <mergeCell ref="AB4:AB5"/>
    <mergeCell ref="Z4:AA4"/>
  </mergeCells>
  <printOptions horizontalCentered="1"/>
  <pageMargins left="0" right="0" top="1" bottom="0.75" header="0.3" footer="0.3"/>
  <pageSetup paperSize="3" scale="55" orientation="landscape" r:id="rId1"/>
  <headerFooter alignWithMargins="0">
    <oddHeader>&amp;C&amp;16
&amp;A</oddHeader>
    <oddFooter>&amp;C&amp;14ISSUED
JUNE 2009&amp;R&amp;12&amp;F &amp;A
Page 56</oddFooter>
  </headerFooter>
  <colBreaks count="1" manualBreakCount="1">
    <brk id="31" max="1048575" man="1"/>
  </colBreak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X37"/>
  <sheetViews>
    <sheetView showGridLines="0" zoomScale="60" zoomScaleNormal="60" zoomScalePageLayoutView="60" workbookViewId="0"/>
  </sheetViews>
  <sheetFormatPr defaultColWidth="9.109375" defaultRowHeight="13.2" x14ac:dyDescent="0.25"/>
  <cols>
    <col min="1" max="1" width="10.44140625" style="2" customWidth="1"/>
    <col min="2" max="2" width="13" style="2" customWidth="1"/>
    <col min="3" max="3" width="12" style="2" customWidth="1"/>
    <col min="4" max="4" width="7.5546875" style="2" bestFit="1" customWidth="1"/>
    <col min="5" max="5" width="12.33203125" style="2" customWidth="1"/>
    <col min="6" max="6" width="9.88671875" style="2" customWidth="1"/>
    <col min="7" max="13" width="8" style="2" customWidth="1"/>
    <col min="14" max="14" width="8.6640625" style="2" customWidth="1"/>
    <col min="15" max="15" width="8" style="2" customWidth="1"/>
    <col min="16" max="16" width="8.6640625" style="2" customWidth="1"/>
    <col min="17" max="17" width="12.33203125" style="2" customWidth="1"/>
    <col min="18" max="18" width="9.44140625" style="2" customWidth="1"/>
    <col min="19" max="22" width="8.109375" style="2" customWidth="1"/>
    <col min="23" max="30" width="7.88671875" style="2" customWidth="1"/>
    <col min="31" max="32" width="7.6640625" style="2" customWidth="1"/>
    <col min="33" max="33" width="9.6640625" style="2" bestFit="1" customWidth="1"/>
    <col min="34" max="34" width="9" style="2" customWidth="1"/>
    <col min="35" max="37" width="7.6640625" style="2" customWidth="1"/>
    <col min="38" max="38" width="9.6640625" style="2" bestFit="1" customWidth="1"/>
    <col min="39" max="39" width="8.6640625" style="2" customWidth="1"/>
    <col min="40" max="40" width="7.6640625" style="2" customWidth="1"/>
    <col min="41" max="41" width="23.109375" style="2" customWidth="1"/>
    <col min="42" max="42" width="21.5546875" style="2" bestFit="1" customWidth="1"/>
    <col min="43" max="43" width="20.6640625" style="2" customWidth="1"/>
    <col min="44" max="44" width="12.6640625" style="2" customWidth="1"/>
    <col min="45" max="45" width="16.44140625" style="2" customWidth="1"/>
    <col min="46" max="46" width="17" style="2" customWidth="1"/>
    <col min="47" max="49" width="20.6640625" style="2" customWidth="1"/>
    <col min="50" max="50" width="8.6640625" style="2" customWidth="1"/>
    <col min="51" max="16384" width="9.109375" style="2"/>
  </cols>
  <sheetData>
    <row r="1" spans="1:50" ht="41.25" customHeight="1" thickBot="1" x14ac:dyDescent="0.3">
      <c r="AP1" s="24"/>
      <c r="AQ1" s="24"/>
      <c r="AR1" s="24"/>
      <c r="AS1" s="24"/>
      <c r="AT1" s="24"/>
      <c r="AU1" s="24"/>
      <c r="AV1" s="24"/>
      <c r="AW1" s="24"/>
    </row>
    <row r="2" spans="1:50" s="27" customFormat="1" ht="24" customHeight="1" x14ac:dyDescent="0.25">
      <c r="A2" s="823" t="s">
        <v>103</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5"/>
      <c r="AP2" s="987" t="s">
        <v>909</v>
      </c>
      <c r="AQ2" s="988"/>
      <c r="AR2" s="988"/>
      <c r="AS2" s="988"/>
      <c r="AT2" s="988"/>
      <c r="AU2" s="988"/>
      <c r="AV2" s="988"/>
      <c r="AW2" s="988"/>
      <c r="AX2" s="906"/>
    </row>
    <row r="3" spans="1:50" s="4" customFormat="1" ht="24" customHeight="1" x14ac:dyDescent="0.25">
      <c r="A3" s="828" t="s">
        <v>911</v>
      </c>
      <c r="B3" s="826" t="s">
        <v>836</v>
      </c>
      <c r="C3" s="826" t="s">
        <v>929</v>
      </c>
      <c r="D3" s="826" t="s">
        <v>842</v>
      </c>
      <c r="E3" s="826" t="s">
        <v>809</v>
      </c>
      <c r="F3" s="826"/>
      <c r="G3" s="826" t="s">
        <v>7</v>
      </c>
      <c r="H3" s="826"/>
      <c r="I3" s="826" t="s">
        <v>8</v>
      </c>
      <c r="J3" s="826"/>
      <c r="K3" s="826" t="s">
        <v>1015</v>
      </c>
      <c r="L3" s="826"/>
      <c r="M3" s="886" t="s">
        <v>11</v>
      </c>
      <c r="N3" s="887"/>
      <c r="O3" s="886" t="s">
        <v>15</v>
      </c>
      <c r="P3" s="887"/>
      <c r="Q3" s="826" t="s">
        <v>14</v>
      </c>
      <c r="R3" s="826"/>
      <c r="S3" s="846" t="s">
        <v>105</v>
      </c>
      <c r="T3" s="882"/>
      <c r="U3" s="882"/>
      <c r="V3" s="875"/>
      <c r="W3" s="846" t="s">
        <v>215</v>
      </c>
      <c r="X3" s="882"/>
      <c r="Y3" s="882"/>
      <c r="Z3" s="875"/>
      <c r="AA3" s="826" t="s">
        <v>12</v>
      </c>
      <c r="AB3" s="826"/>
      <c r="AC3" s="826" t="s">
        <v>13</v>
      </c>
      <c r="AD3" s="826"/>
      <c r="AE3" s="846" t="s">
        <v>6</v>
      </c>
      <c r="AF3" s="882"/>
      <c r="AG3" s="882"/>
      <c r="AH3" s="882"/>
      <c r="AI3" s="875"/>
      <c r="AJ3" s="846" t="s">
        <v>104</v>
      </c>
      <c r="AK3" s="882"/>
      <c r="AL3" s="882"/>
      <c r="AM3" s="882"/>
      <c r="AN3" s="875"/>
      <c r="AO3" s="832" t="s">
        <v>822</v>
      </c>
      <c r="AP3" s="818" t="s">
        <v>906</v>
      </c>
      <c r="AQ3" s="815" t="s">
        <v>931</v>
      </c>
      <c r="AR3" s="815" t="s">
        <v>932</v>
      </c>
      <c r="AS3" s="815" t="s">
        <v>2085</v>
      </c>
      <c r="AT3" s="815" t="s">
        <v>2086</v>
      </c>
      <c r="AU3" s="815" t="s">
        <v>933</v>
      </c>
      <c r="AV3" s="815" t="s">
        <v>940</v>
      </c>
      <c r="AW3" s="815" t="s">
        <v>941</v>
      </c>
      <c r="AX3" s="812" t="s">
        <v>934</v>
      </c>
    </row>
    <row r="4" spans="1:50" s="4" customFormat="1" ht="24" customHeight="1" x14ac:dyDescent="0.25">
      <c r="A4" s="828"/>
      <c r="B4" s="826"/>
      <c r="C4" s="826"/>
      <c r="D4" s="826"/>
      <c r="E4" s="826"/>
      <c r="F4" s="826"/>
      <c r="G4" s="826"/>
      <c r="H4" s="826"/>
      <c r="I4" s="826"/>
      <c r="J4" s="826"/>
      <c r="K4" s="826"/>
      <c r="L4" s="826"/>
      <c r="M4" s="888"/>
      <c r="N4" s="889"/>
      <c r="O4" s="888"/>
      <c r="P4" s="889"/>
      <c r="Q4" s="826"/>
      <c r="R4" s="826"/>
      <c r="S4" s="888" t="s">
        <v>106</v>
      </c>
      <c r="T4" s="889"/>
      <c r="U4" s="888" t="s">
        <v>107</v>
      </c>
      <c r="V4" s="889"/>
      <c r="W4" s="888" t="s">
        <v>106</v>
      </c>
      <c r="X4" s="889"/>
      <c r="Y4" s="888" t="s">
        <v>107</v>
      </c>
      <c r="Z4" s="889"/>
      <c r="AA4" s="826"/>
      <c r="AB4" s="826"/>
      <c r="AC4" s="826"/>
      <c r="AD4" s="826"/>
      <c r="AE4" s="846" t="s">
        <v>1007</v>
      </c>
      <c r="AF4" s="875"/>
      <c r="AG4" s="826" t="s">
        <v>960</v>
      </c>
      <c r="AH4" s="853" t="s">
        <v>959</v>
      </c>
      <c r="AI4" s="826" t="s">
        <v>843</v>
      </c>
      <c r="AJ4" s="846" t="s">
        <v>1007</v>
      </c>
      <c r="AK4" s="875"/>
      <c r="AL4" s="826" t="s">
        <v>960</v>
      </c>
      <c r="AM4" s="853" t="s">
        <v>959</v>
      </c>
      <c r="AN4" s="826" t="s">
        <v>843</v>
      </c>
      <c r="AO4" s="832"/>
      <c r="AP4" s="819"/>
      <c r="AQ4" s="816"/>
      <c r="AR4" s="816"/>
      <c r="AS4" s="816"/>
      <c r="AT4" s="816"/>
      <c r="AU4" s="816"/>
      <c r="AV4" s="816"/>
      <c r="AW4" s="816"/>
      <c r="AX4" s="813"/>
    </row>
    <row r="5" spans="1:50" s="4" customFormat="1" ht="36.75" customHeight="1" thickBot="1" x14ac:dyDescent="0.3">
      <c r="A5" s="829"/>
      <c r="B5" s="827"/>
      <c r="C5" s="827"/>
      <c r="D5" s="827"/>
      <c r="E5" s="243" t="s">
        <v>1243</v>
      </c>
      <c r="F5" s="243" t="s">
        <v>1583</v>
      </c>
      <c r="G5" s="243" t="s">
        <v>817</v>
      </c>
      <c r="H5" s="243" t="s">
        <v>961</v>
      </c>
      <c r="I5" s="243" t="s">
        <v>978</v>
      </c>
      <c r="J5" s="243" t="s">
        <v>980</v>
      </c>
      <c r="K5" s="243" t="s">
        <v>978</v>
      </c>
      <c r="L5" s="243" t="s">
        <v>980</v>
      </c>
      <c r="M5" s="218" t="s">
        <v>9</v>
      </c>
      <c r="N5" s="218" t="s">
        <v>10</v>
      </c>
      <c r="O5" s="218" t="s">
        <v>241</v>
      </c>
      <c r="P5" s="218" t="s">
        <v>749</v>
      </c>
      <c r="Q5" s="243" t="s">
        <v>1243</v>
      </c>
      <c r="R5" s="243" t="s">
        <v>1583</v>
      </c>
      <c r="S5" s="243" t="s">
        <v>874</v>
      </c>
      <c r="T5" s="243" t="s">
        <v>961</v>
      </c>
      <c r="U5" s="243" t="s">
        <v>874</v>
      </c>
      <c r="V5" s="243" t="s">
        <v>961</v>
      </c>
      <c r="W5" s="243" t="s">
        <v>874</v>
      </c>
      <c r="X5" s="243" t="s">
        <v>961</v>
      </c>
      <c r="Y5" s="243" t="s">
        <v>874</v>
      </c>
      <c r="Z5" s="243" t="s">
        <v>961</v>
      </c>
      <c r="AA5" s="243" t="s">
        <v>978</v>
      </c>
      <c r="AB5" s="243" t="s">
        <v>980</v>
      </c>
      <c r="AC5" s="243" t="s">
        <v>978</v>
      </c>
      <c r="AD5" s="243" t="s">
        <v>980</v>
      </c>
      <c r="AE5" s="243" t="s">
        <v>817</v>
      </c>
      <c r="AF5" s="243" t="s">
        <v>818</v>
      </c>
      <c r="AG5" s="827"/>
      <c r="AH5" s="891"/>
      <c r="AI5" s="827"/>
      <c r="AJ5" s="243" t="s">
        <v>817</v>
      </c>
      <c r="AK5" s="243" t="s">
        <v>818</v>
      </c>
      <c r="AL5" s="827"/>
      <c r="AM5" s="891"/>
      <c r="AN5" s="827"/>
      <c r="AO5" s="833"/>
      <c r="AP5" s="820"/>
      <c r="AQ5" s="817"/>
      <c r="AR5" s="817"/>
      <c r="AS5" s="817"/>
      <c r="AT5" s="817"/>
      <c r="AU5" s="817"/>
      <c r="AV5" s="817"/>
      <c r="AW5" s="817"/>
      <c r="AX5" s="814"/>
    </row>
    <row r="6" spans="1:50" s="32" customFormat="1" ht="30" customHeight="1" thickTop="1" x14ac:dyDescent="0.25">
      <c r="A6" s="245" t="s">
        <v>570</v>
      </c>
      <c r="B6" s="246" t="s">
        <v>48</v>
      </c>
      <c r="C6" s="246"/>
      <c r="D6" s="246"/>
      <c r="E6" s="259"/>
      <c r="F6" s="260">
        <f>ROUND(E6*0.454,2-LEN(INT(E6*0.454)))</f>
        <v>0</v>
      </c>
      <c r="G6" s="259"/>
      <c r="H6" s="406">
        <f>ROUND(G6*0.746,2-LEN(INT(G6*0.746)))</f>
        <v>0</v>
      </c>
      <c r="I6" s="259"/>
      <c r="J6" s="260">
        <f>ROUND(I6*6.9,2-LEN(INT(I6*6.9)))</f>
        <v>0</v>
      </c>
      <c r="K6" s="259"/>
      <c r="L6" s="260">
        <f>ROUND(K6*6.9,2-LEN(INT(K6*6.9)))</f>
        <v>0</v>
      </c>
      <c r="M6" s="311"/>
      <c r="N6" s="260">
        <f>ROUND(M6*0.3,2-LEN(INT(M6*0.3)))</f>
        <v>0</v>
      </c>
      <c r="O6" s="311"/>
      <c r="P6" s="415"/>
      <c r="Q6" s="259"/>
      <c r="R6" s="260">
        <f>ROUND(Q6*0.454,2-LEN(INT(Q6*0.454)))</f>
        <v>0</v>
      </c>
      <c r="S6" s="259"/>
      <c r="T6" s="274">
        <f>ROUND(S6/0.293,2-LEN(INT(S6/0.293)))</f>
        <v>0</v>
      </c>
      <c r="U6" s="259"/>
      <c r="V6" s="274">
        <f>ROUND(U6/3.412,2-LEN(INT(U6/3.412)))</f>
        <v>0</v>
      </c>
      <c r="W6" s="259"/>
      <c r="X6" s="274">
        <f>ROUND(W6/3.412,2-LEN(INT(W6/3.412)))</f>
        <v>0</v>
      </c>
      <c r="Y6" s="259"/>
      <c r="Z6" s="274">
        <f>ROUND(Y6/3.412,2-LEN(INT(Y6/3.412)))</f>
        <v>0</v>
      </c>
      <c r="AA6" s="259"/>
      <c r="AB6" s="260">
        <f>ROUND(AA6*6.9,2-LEN(INT(AA6*6.9)))</f>
        <v>0</v>
      </c>
      <c r="AC6" s="259"/>
      <c r="AD6" s="260">
        <f>ROUND(AC6*6.9,2-LEN(INT(AC6*6.9)))</f>
        <v>0</v>
      </c>
      <c r="AE6" s="311"/>
      <c r="AF6" s="406">
        <f>ROUND(AE6*746,2-LEN(INT(AE6*746)))</f>
        <v>0</v>
      </c>
      <c r="AG6" s="264"/>
      <c r="AH6" s="264"/>
      <c r="AI6" s="264"/>
      <c r="AJ6" s="311"/>
      <c r="AK6" s="406">
        <f>ROUND(AJ6*746,2-LEN(INT(AJ6*746)))</f>
        <v>0</v>
      </c>
      <c r="AL6" s="264"/>
      <c r="AM6" s="264"/>
      <c r="AN6" s="264"/>
      <c r="AO6" s="247" t="s">
        <v>1153</v>
      </c>
      <c r="AP6" s="392"/>
      <c r="AQ6" s="302"/>
      <c r="AR6" s="302"/>
      <c r="AS6" s="302"/>
      <c r="AT6" s="302"/>
      <c r="AU6" s="302"/>
      <c r="AV6" s="302"/>
      <c r="AW6" s="302"/>
      <c r="AX6" s="303"/>
    </row>
    <row r="7" spans="1:50" s="32" customFormat="1" ht="30" customHeight="1" x14ac:dyDescent="0.25">
      <c r="A7" s="47"/>
      <c r="B7" s="182"/>
      <c r="C7" s="182"/>
      <c r="D7" s="182"/>
      <c r="E7" s="165"/>
      <c r="F7" s="260">
        <f>ROUND(E7*0.454,2-LEN(INT(E7*0.454)))</f>
        <v>0</v>
      </c>
      <c r="G7" s="165"/>
      <c r="H7" s="183">
        <f>ROUND(G7*0.746,2-LEN(INT(G7*0.746)))</f>
        <v>0</v>
      </c>
      <c r="I7" s="165"/>
      <c r="J7" s="183">
        <f>ROUND(I7*6.9,2-LEN(INT(I7*6.9)))</f>
        <v>0</v>
      </c>
      <c r="K7" s="165"/>
      <c r="L7" s="183">
        <f>ROUND(K7*6.9,2-LEN(INT(K7*6.9)))</f>
        <v>0</v>
      </c>
      <c r="M7" s="161"/>
      <c r="N7" s="260">
        <f>ROUND(M7*0.3,2-LEN(INT(M7*0.3)))</f>
        <v>0</v>
      </c>
      <c r="O7" s="161"/>
      <c r="P7" s="416"/>
      <c r="Q7" s="165"/>
      <c r="R7" s="260">
        <f>ROUND(Q7*0.454,2-LEN(INT(Q7*0.454)))</f>
        <v>0</v>
      </c>
      <c r="S7" s="165"/>
      <c r="T7" s="181">
        <f>ROUND(S7/0.293,2-LEN(INT(S7/0.293)))</f>
        <v>0</v>
      </c>
      <c r="U7" s="165"/>
      <c r="V7" s="181">
        <f>ROUND(U7/3.412,2-LEN(INT(U7/3.412)))</f>
        <v>0</v>
      </c>
      <c r="W7" s="165"/>
      <c r="X7" s="181">
        <f>ROUND(W7/3.412,2-LEN(INT(W7/3.412)))</f>
        <v>0</v>
      </c>
      <c r="Y7" s="165"/>
      <c r="Z7" s="181">
        <f>ROUND(Y7/3.412,2-LEN(INT(Y7/3.412)))</f>
        <v>0</v>
      </c>
      <c r="AA7" s="165"/>
      <c r="AB7" s="183">
        <f>ROUND(AA7*6.9,2-LEN(INT(AA7*6.9)))</f>
        <v>0</v>
      </c>
      <c r="AC7" s="165"/>
      <c r="AD7" s="183">
        <f>ROUND(AC7*6.9,2-LEN(INT(AC7*6.9)))</f>
        <v>0</v>
      </c>
      <c r="AE7" s="161"/>
      <c r="AF7" s="260">
        <f>ROUND(AE7*746,2-LEN(INT(AE7*746)))</f>
        <v>0</v>
      </c>
      <c r="AG7" s="185"/>
      <c r="AH7" s="185"/>
      <c r="AI7" s="185"/>
      <c r="AJ7" s="161"/>
      <c r="AK7" s="183">
        <f>ROUND(AJ7*746,2-LEN(INT(AJ7*746)))</f>
        <v>0</v>
      </c>
      <c r="AL7" s="185"/>
      <c r="AM7" s="185"/>
      <c r="AN7" s="185"/>
      <c r="AO7" s="46"/>
      <c r="AP7" s="393"/>
      <c r="AQ7" s="67"/>
      <c r="AR7" s="67"/>
      <c r="AS7" s="67"/>
      <c r="AT7" s="67"/>
      <c r="AU7" s="67"/>
      <c r="AV7" s="67"/>
      <c r="AW7" s="67"/>
      <c r="AX7" s="68"/>
    </row>
    <row r="8" spans="1:50" s="32" customFormat="1" ht="30" customHeight="1" x14ac:dyDescent="0.25">
      <c r="A8" s="47"/>
      <c r="B8" s="182"/>
      <c r="C8" s="182"/>
      <c r="D8" s="182"/>
      <c r="E8" s="165"/>
      <c r="F8" s="260">
        <f>ROUND(E8*0.454,2-LEN(INT(E8*0.454)))</f>
        <v>0</v>
      </c>
      <c r="G8" s="165"/>
      <c r="H8" s="183">
        <f>ROUND(G8*0.746,2-LEN(INT(G8*0.746)))</f>
        <v>0</v>
      </c>
      <c r="I8" s="165"/>
      <c r="J8" s="183">
        <f>ROUND(I8*6.9,2-LEN(INT(I8*6.9)))</f>
        <v>0</v>
      </c>
      <c r="K8" s="165"/>
      <c r="L8" s="183">
        <f>ROUND(K8*6.9,2-LEN(INT(K8*6.9)))</f>
        <v>0</v>
      </c>
      <c r="M8" s="161"/>
      <c r="N8" s="260">
        <f>ROUND(M8*0.3,2-LEN(INT(M8*0.3)))</f>
        <v>0</v>
      </c>
      <c r="O8" s="161"/>
      <c r="P8" s="416"/>
      <c r="Q8" s="165"/>
      <c r="R8" s="260">
        <f>ROUND(Q8*0.454,2-LEN(INT(Q8*0.454)))</f>
        <v>0</v>
      </c>
      <c r="S8" s="165"/>
      <c r="T8" s="181">
        <f>ROUND(S8/0.293,2-LEN(INT(S8/0.293)))</f>
        <v>0</v>
      </c>
      <c r="U8" s="165"/>
      <c r="V8" s="181">
        <f>ROUND(U8/3.412,2-LEN(INT(U8/3.412)))</f>
        <v>0</v>
      </c>
      <c r="W8" s="165"/>
      <c r="X8" s="181">
        <f>ROUND(W8/3.412,2-LEN(INT(W8/3.412)))</f>
        <v>0</v>
      </c>
      <c r="Y8" s="165"/>
      <c r="Z8" s="181">
        <f>ROUND(Y8/3.412,2-LEN(INT(Y8/3.412)))</f>
        <v>0</v>
      </c>
      <c r="AA8" s="165"/>
      <c r="AB8" s="183">
        <f>ROUND(AA8*6.9,2-LEN(INT(AA8*6.9)))</f>
        <v>0</v>
      </c>
      <c r="AC8" s="165"/>
      <c r="AD8" s="183">
        <f>ROUND(AC8*6.9,2-LEN(INT(AC8*6.9)))</f>
        <v>0</v>
      </c>
      <c r="AE8" s="161"/>
      <c r="AF8" s="183">
        <f>ROUND(AE8*746,2-LEN(INT(AE8*746)))</f>
        <v>0</v>
      </c>
      <c r="AG8" s="185"/>
      <c r="AH8" s="185"/>
      <c r="AI8" s="185"/>
      <c r="AJ8" s="161"/>
      <c r="AK8" s="183">
        <f>ROUND(AJ8*746,2-LEN(INT(AJ8*746)))</f>
        <v>0</v>
      </c>
      <c r="AL8" s="185"/>
      <c r="AM8" s="185"/>
      <c r="AN8" s="185"/>
      <c r="AO8" s="46"/>
      <c r="AP8" s="393"/>
      <c r="AQ8" s="67"/>
      <c r="AR8" s="67"/>
      <c r="AS8" s="67"/>
      <c r="AT8" s="67"/>
      <c r="AU8" s="67"/>
      <c r="AV8" s="67"/>
      <c r="AW8" s="67"/>
      <c r="AX8" s="68"/>
    </row>
    <row r="9" spans="1:50" s="32" customFormat="1" ht="30" customHeight="1" thickBot="1" x14ac:dyDescent="0.3">
      <c r="A9" s="29"/>
      <c r="B9" s="30"/>
      <c r="C9" s="30"/>
      <c r="D9" s="30"/>
      <c r="E9" s="30"/>
      <c r="F9" s="34">
        <f>ROUND(E9*0.454,2-LEN(INT(E9*0.454)))</f>
        <v>0</v>
      </c>
      <c r="G9" s="30"/>
      <c r="H9" s="34">
        <f>ROUND(G9*0.746,2-LEN(INT(G9*0.746)))</f>
        <v>0</v>
      </c>
      <c r="I9" s="30"/>
      <c r="J9" s="34">
        <f>ROUND(I9*6.9,2-LEN(INT(I9*6.9)))</f>
        <v>0</v>
      </c>
      <c r="K9" s="30"/>
      <c r="L9" s="34">
        <f>ROUND(K9*6.9,2-LEN(INT(K9*6.9)))</f>
        <v>0</v>
      </c>
      <c r="M9" s="162"/>
      <c r="N9" s="34">
        <f>ROUND(M9*0.3,2-LEN(INT(M9*0.3)))</f>
        <v>0</v>
      </c>
      <c r="O9" s="162"/>
      <c r="P9" s="417"/>
      <c r="Q9" s="30"/>
      <c r="R9" s="34">
        <f>ROUND(Q9*0.454,2-LEN(INT(Q9*0.454)))</f>
        <v>0</v>
      </c>
      <c r="S9" s="30"/>
      <c r="T9" s="184">
        <f>ROUND(S9/0.293,2-LEN(INT(S9/0.293)))</f>
        <v>0</v>
      </c>
      <c r="U9" s="30"/>
      <c r="V9" s="184">
        <f>ROUND(U9/3.412,2-LEN(INT(U9/3.412)))</f>
        <v>0</v>
      </c>
      <c r="W9" s="30"/>
      <c r="X9" s="184">
        <f>ROUND(W9/3.412,2-LEN(INT(W9/3.412)))</f>
        <v>0</v>
      </c>
      <c r="Y9" s="30"/>
      <c r="Z9" s="184">
        <f>ROUND(Y9/3.412,2-LEN(INT(Y9/3.412)))</f>
        <v>0</v>
      </c>
      <c r="AA9" s="30"/>
      <c r="AB9" s="34">
        <f>ROUND(AA9*6.9,2-LEN(INT(AA9*6.9)))</f>
        <v>0</v>
      </c>
      <c r="AC9" s="30"/>
      <c r="AD9" s="34">
        <f>ROUND(AC9*6.9,2-LEN(INT(AC9*6.9)))</f>
        <v>0</v>
      </c>
      <c r="AE9" s="162"/>
      <c r="AF9" s="34">
        <f>ROUND(AE9*746,2-LEN(INT(AE9*746)))</f>
        <v>0</v>
      </c>
      <c r="AG9" s="149"/>
      <c r="AH9" s="149"/>
      <c r="AI9" s="149"/>
      <c r="AJ9" s="162"/>
      <c r="AK9" s="34">
        <f>ROUND(AJ9*746,2-LEN(INT(AJ9*746)))</f>
        <v>0</v>
      </c>
      <c r="AL9" s="149"/>
      <c r="AM9" s="149"/>
      <c r="AN9" s="149"/>
      <c r="AO9" s="31"/>
      <c r="AP9" s="391"/>
      <c r="AQ9" s="306"/>
      <c r="AR9" s="306"/>
      <c r="AS9" s="306"/>
      <c r="AT9" s="306"/>
      <c r="AU9" s="306"/>
      <c r="AV9" s="306"/>
      <c r="AW9" s="306"/>
      <c r="AX9" s="308"/>
    </row>
    <row r="10" spans="1:50" ht="0.45" customHeight="1" thickBot="1" x14ac:dyDescent="0.3">
      <c r="K10" s="30"/>
      <c r="L10" s="34">
        <f>ROUND(K10*6.9,2-LEN(INT(K10*6.9)))</f>
        <v>0</v>
      </c>
      <c r="AP10" s="24"/>
      <c r="AQ10" s="24"/>
      <c r="AR10" s="24"/>
      <c r="AS10" s="24"/>
      <c r="AT10" s="24"/>
      <c r="AU10" s="24"/>
      <c r="AV10" s="24"/>
      <c r="AW10" s="24"/>
    </row>
    <row r="11" spans="1:50" ht="0.45" customHeight="1" x14ac:dyDescent="0.25">
      <c r="AP11" s="24"/>
      <c r="AQ11" s="24"/>
      <c r="AR11" s="24"/>
      <c r="AS11" s="24"/>
      <c r="AT11" s="24"/>
      <c r="AU11" s="24"/>
      <c r="AV11" s="24"/>
      <c r="AW11" s="24"/>
    </row>
    <row r="12" spans="1:50" ht="0.45" customHeight="1" x14ac:dyDescent="0.25">
      <c r="AP12" s="24"/>
      <c r="AQ12" s="24"/>
      <c r="AR12" s="24"/>
      <c r="AS12" s="24"/>
      <c r="AT12" s="24"/>
      <c r="AU12" s="24"/>
      <c r="AV12" s="24"/>
      <c r="AW12" s="24"/>
    </row>
    <row r="13" spans="1:50" ht="0.45" customHeight="1" x14ac:dyDescent="0.25"/>
    <row r="14" spans="1:50" ht="0.45" customHeight="1" x14ac:dyDescent="0.25"/>
    <row r="15" spans="1:50" ht="0.45" customHeight="1" x14ac:dyDescent="0.25"/>
    <row r="16" spans="1:50" ht="0.45" customHeight="1" x14ac:dyDescent="0.25"/>
    <row r="17" spans="1:41" ht="0.45" customHeight="1" x14ac:dyDescent="0.25"/>
    <row r="18" spans="1:41" ht="0.45" customHeight="1" x14ac:dyDescent="0.25"/>
    <row r="19" spans="1:41" ht="0.45" customHeight="1" x14ac:dyDescent="0.25"/>
    <row r="20" spans="1:41" ht="0.45" customHeight="1" x14ac:dyDescent="0.25"/>
    <row r="21" spans="1:41" ht="0.45" customHeight="1" x14ac:dyDescent="0.25"/>
    <row r="22" spans="1:41" ht="0.45" customHeight="1" x14ac:dyDescent="0.25"/>
    <row r="23" spans="1:41" ht="0.45" customHeight="1" x14ac:dyDescent="0.25"/>
    <row r="24" spans="1:41" ht="0.45" customHeight="1" x14ac:dyDescent="0.25"/>
    <row r="25" spans="1:41" ht="24.75" customHeight="1" x14ac:dyDescent="0.25">
      <c r="A25" s="68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642"/>
    </row>
    <row r="26" spans="1:41" ht="24.75" customHeight="1" x14ac:dyDescent="0.25">
      <c r="A26" s="648" t="s">
        <v>880</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642"/>
    </row>
    <row r="27" spans="1:41" ht="24.75" customHeight="1" x14ac:dyDescent="0.25">
      <c r="A27" s="994" t="s">
        <v>4</v>
      </c>
      <c r="B27" s="995"/>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5"/>
      <c r="AF27" s="995"/>
      <c r="AG27" s="995"/>
      <c r="AH27" s="995"/>
      <c r="AI27" s="995"/>
      <c r="AJ27" s="995"/>
      <c r="AK27" s="995"/>
      <c r="AL27" s="995"/>
      <c r="AM27" s="995"/>
      <c r="AN27" s="995"/>
      <c r="AO27" s="996"/>
    </row>
    <row r="28" spans="1:41" ht="24.75" customHeight="1" x14ac:dyDescent="0.25">
      <c r="A28" s="994" t="s">
        <v>5</v>
      </c>
      <c r="B28" s="995"/>
      <c r="C28" s="995"/>
      <c r="D28" s="995"/>
      <c r="E28" s="995"/>
      <c r="F28" s="995"/>
      <c r="G28" s="995"/>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c r="AE28" s="995"/>
      <c r="AF28" s="995"/>
      <c r="AG28" s="995"/>
      <c r="AH28" s="995"/>
      <c r="AI28" s="995"/>
      <c r="AJ28" s="995"/>
      <c r="AK28" s="995"/>
      <c r="AL28" s="995"/>
      <c r="AM28" s="995"/>
      <c r="AN28" s="995"/>
      <c r="AO28" s="996"/>
    </row>
    <row r="29" spans="1:41" ht="24.75" customHeight="1" x14ac:dyDescent="0.25">
      <c r="A29" s="994" t="s">
        <v>192</v>
      </c>
      <c r="B29" s="995"/>
      <c r="C29" s="995"/>
      <c r="D29" s="995"/>
      <c r="E29" s="995"/>
      <c r="F29" s="995"/>
      <c r="G29" s="995"/>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995"/>
      <c r="AH29" s="995"/>
      <c r="AI29" s="995"/>
      <c r="AJ29" s="995"/>
      <c r="AK29" s="995"/>
      <c r="AL29" s="995"/>
      <c r="AM29" s="995"/>
      <c r="AN29" s="995"/>
      <c r="AO29" s="996"/>
    </row>
    <row r="30" spans="1:41" ht="24.75" customHeight="1" x14ac:dyDescent="0.25">
      <c r="A30" s="994" t="s">
        <v>2360</v>
      </c>
      <c r="B30" s="995"/>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995"/>
      <c r="AM30" s="995"/>
      <c r="AN30" s="995"/>
      <c r="AO30" s="996"/>
    </row>
    <row r="31" spans="1:41" ht="24.75" customHeight="1" x14ac:dyDescent="0.25">
      <c r="A31" s="994" t="s">
        <v>2361</v>
      </c>
      <c r="B31" s="995"/>
      <c r="C31" s="995"/>
      <c r="D31" s="995"/>
      <c r="E31" s="995"/>
      <c r="F31" s="995"/>
      <c r="G31" s="995"/>
      <c r="H31" s="995"/>
      <c r="I31" s="995"/>
      <c r="J31" s="995"/>
      <c r="K31" s="995"/>
      <c r="L31" s="995"/>
      <c r="M31" s="995"/>
      <c r="N31" s="995"/>
      <c r="O31" s="995"/>
      <c r="P31" s="995"/>
      <c r="Q31" s="995"/>
      <c r="R31" s="995"/>
      <c r="S31" s="995"/>
      <c r="T31" s="995"/>
      <c r="U31" s="995"/>
      <c r="V31" s="995"/>
      <c r="W31" s="995"/>
      <c r="X31" s="995"/>
      <c r="Y31" s="995"/>
      <c r="Z31" s="995"/>
      <c r="AA31" s="995"/>
      <c r="AB31" s="995"/>
      <c r="AC31" s="995"/>
      <c r="AD31" s="995"/>
      <c r="AE31" s="995"/>
      <c r="AF31" s="995"/>
      <c r="AG31" s="995"/>
      <c r="AH31" s="995"/>
      <c r="AI31" s="995"/>
      <c r="AJ31" s="995"/>
      <c r="AK31" s="995"/>
      <c r="AL31" s="995"/>
      <c r="AM31" s="995"/>
      <c r="AN31" s="995"/>
      <c r="AO31" s="996"/>
    </row>
    <row r="32" spans="1:41" ht="24.75" customHeight="1" thickBot="1" x14ac:dyDescent="0.3">
      <c r="A32" s="837" t="s">
        <v>2362</v>
      </c>
      <c r="B32" s="838"/>
      <c r="C32" s="838"/>
      <c r="D32" s="838"/>
      <c r="E32" s="838"/>
      <c r="F32" s="838"/>
      <c r="G32" s="838"/>
      <c r="H32" s="838"/>
      <c r="I32" s="838"/>
      <c r="J32" s="838"/>
      <c r="K32" s="838"/>
      <c r="L32" s="838"/>
      <c r="M32" s="838"/>
      <c r="N32" s="838"/>
      <c r="O32" s="838"/>
      <c r="P32" s="838"/>
      <c r="Q32" s="838"/>
      <c r="R32" s="838"/>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39"/>
    </row>
    <row r="33" spans="1:41" ht="24.75" customHeight="1" x14ac:dyDescent="0.25">
      <c r="A33" s="232"/>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row>
    <row r="34" spans="1:41" ht="24.75" customHeight="1" x14ac:dyDescent="0.25">
      <c r="A34" s="843" t="s">
        <v>922</v>
      </c>
      <c r="B34" s="843"/>
      <c r="C34" s="843"/>
      <c r="D34" s="843"/>
      <c r="E34" s="843"/>
      <c r="F34" s="843"/>
      <c r="G34" s="843"/>
      <c r="H34" s="843"/>
      <c r="I34" s="843"/>
      <c r="J34" s="843"/>
      <c r="K34" s="843"/>
      <c r="L34" s="843"/>
      <c r="M34" s="843"/>
      <c r="N34" s="843"/>
      <c r="O34" s="843"/>
      <c r="P34" s="843"/>
      <c r="Q34" s="843"/>
      <c r="R34" s="843"/>
      <c r="S34" s="843"/>
      <c r="T34" s="843"/>
      <c r="U34" s="843"/>
      <c r="V34" s="843"/>
      <c r="W34" s="843"/>
      <c r="X34" s="843"/>
      <c r="Y34" s="843"/>
      <c r="Z34" s="843"/>
    </row>
    <row r="35" spans="1:41" ht="32.25" customHeight="1" x14ac:dyDescent="0.25">
      <c r="A35" s="835" t="s">
        <v>2347</v>
      </c>
      <c r="B35" s="835"/>
      <c r="C35" s="835"/>
      <c r="D35" s="835"/>
      <c r="E35" s="835"/>
      <c r="F35" s="835"/>
      <c r="G35" s="835"/>
      <c r="H35" s="835"/>
      <c r="I35" s="835"/>
      <c r="J35" s="835"/>
      <c r="K35" s="835"/>
      <c r="L35" s="835"/>
      <c r="M35" s="835"/>
      <c r="N35" s="835"/>
      <c r="O35" s="835"/>
      <c r="P35" s="835"/>
      <c r="Q35" s="835"/>
      <c r="R35" s="835"/>
      <c r="S35" s="835"/>
      <c r="T35" s="835"/>
      <c r="U35" s="835"/>
      <c r="V35" s="835"/>
      <c r="W35" s="835"/>
      <c r="X35" s="835"/>
      <c r="Y35" s="384"/>
      <c r="Z35" s="384"/>
    </row>
    <row r="36" spans="1:41" ht="35.1" customHeight="1" x14ac:dyDescent="0.25">
      <c r="A36" s="835" t="s">
        <v>2363</v>
      </c>
      <c r="B36" s="835"/>
      <c r="C36" s="835"/>
      <c r="D36" s="835"/>
      <c r="E36" s="835"/>
      <c r="F36" s="835"/>
      <c r="G36" s="835"/>
      <c r="H36" s="835"/>
      <c r="I36" s="835"/>
      <c r="J36" s="835"/>
      <c r="K36" s="835"/>
      <c r="L36" s="835"/>
      <c r="M36" s="835"/>
      <c r="N36" s="835"/>
      <c r="O36" s="835"/>
      <c r="P36" s="835"/>
      <c r="Q36" s="835"/>
      <c r="R36" s="835"/>
      <c r="S36" s="835"/>
      <c r="T36" s="835"/>
      <c r="U36" s="835"/>
      <c r="V36" s="835"/>
      <c r="W36" s="835"/>
      <c r="X36" s="835"/>
    </row>
    <row r="37" spans="1:41" ht="15.75" customHeight="1" x14ac:dyDescent="0.25">
      <c r="A37" s="919" t="s">
        <v>2300</v>
      </c>
      <c r="B37" s="919"/>
      <c r="C37" s="919"/>
      <c r="D37" s="919"/>
      <c r="E37" s="919"/>
    </row>
  </sheetData>
  <mergeCells count="51">
    <mergeCell ref="A2:AO2"/>
    <mergeCell ref="AP2:AX2"/>
    <mergeCell ref="A3:A5"/>
    <mergeCell ref="B3:B5"/>
    <mergeCell ref="C3:C5"/>
    <mergeCell ref="D3:D5"/>
    <mergeCell ref="E3:F4"/>
    <mergeCell ref="G3:H4"/>
    <mergeCell ref="I3:J4"/>
    <mergeCell ref="K3:L4"/>
    <mergeCell ref="AQ3:AQ5"/>
    <mergeCell ref="AL4:AL5"/>
    <mergeCell ref="AM4:AM5"/>
    <mergeCell ref="AN4:AN5"/>
    <mergeCell ref="M3:N4"/>
    <mergeCell ref="O3:P4"/>
    <mergeCell ref="Q3:R4"/>
    <mergeCell ref="S3:V3"/>
    <mergeCell ref="W3:Z3"/>
    <mergeCell ref="AA3:AB4"/>
    <mergeCell ref="AC3:AD4"/>
    <mergeCell ref="S4:T4"/>
    <mergeCell ref="U4:V4"/>
    <mergeCell ref="W4:X4"/>
    <mergeCell ref="Y4:Z4"/>
    <mergeCell ref="AE3:AI3"/>
    <mergeCell ref="AJ3:AN3"/>
    <mergeCell ref="AO3:AO5"/>
    <mergeCell ref="AP3:AP5"/>
    <mergeCell ref="AX3:AX5"/>
    <mergeCell ref="AE4:AF4"/>
    <mergeCell ref="AG4:AG5"/>
    <mergeCell ref="AH4:AH5"/>
    <mergeCell ref="AI4:AI5"/>
    <mergeCell ref="AJ4:AK4"/>
    <mergeCell ref="AR3:AR5"/>
    <mergeCell ref="AS3:AS5"/>
    <mergeCell ref="AT3:AT5"/>
    <mergeCell ref="AU3:AU5"/>
    <mergeCell ref="AV3:AV5"/>
    <mergeCell ref="AW3:AW5"/>
    <mergeCell ref="A34:Z34"/>
    <mergeCell ref="A35:X35"/>
    <mergeCell ref="A36:X36"/>
    <mergeCell ref="A37:E37"/>
    <mergeCell ref="A27:AO27"/>
    <mergeCell ref="A28:AO28"/>
    <mergeCell ref="A29:AO29"/>
    <mergeCell ref="A30:AO30"/>
    <mergeCell ref="A31:AO31"/>
    <mergeCell ref="A32:AO32"/>
  </mergeCells>
  <printOptions horizontalCentered="1"/>
  <pageMargins left="0" right="0" top="1" bottom="0.75" header="0.3" footer="0.3"/>
  <pageSetup paperSize="3" scale="55" orientation="landscape" r:id="rId1"/>
  <headerFooter alignWithMargins="0">
    <oddHeader>&amp;C&amp;16
&amp;A</oddHeader>
    <oddFooter>&amp;C&amp;14ISSUED
JUNE 2009&amp;R&amp;12&amp;F &amp;A
Page 56</oddFooter>
  </headerFooter>
  <colBreaks count="1" manualBreakCount="1">
    <brk id="41"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X36"/>
  <sheetViews>
    <sheetView showGridLines="0" zoomScale="60" zoomScaleNormal="60" zoomScalePageLayoutView="60" workbookViewId="0"/>
  </sheetViews>
  <sheetFormatPr defaultColWidth="9.109375" defaultRowHeight="13.2" x14ac:dyDescent="0.25"/>
  <cols>
    <col min="1" max="1" width="9.109375" style="2"/>
    <col min="2" max="2" width="13.44140625" style="2" bestFit="1" customWidth="1"/>
    <col min="3" max="3" width="12" style="2" customWidth="1"/>
    <col min="4" max="4" width="8.33203125" style="2" bestFit="1" customWidth="1"/>
    <col min="5" max="5" width="10.33203125" style="2" customWidth="1"/>
    <col min="6" max="6" width="9.44140625" style="2" customWidth="1"/>
    <col min="7" max="14" width="8.5546875" style="2" customWidth="1"/>
    <col min="15" max="15" width="9.6640625" style="2" customWidth="1"/>
    <col min="16" max="16" width="9.44140625" style="2" customWidth="1"/>
    <col min="17" max="32" width="8.109375" style="2" customWidth="1"/>
    <col min="33" max="33" width="9.6640625" style="2" bestFit="1" customWidth="1"/>
    <col min="34" max="34" width="8.6640625" style="2" customWidth="1"/>
    <col min="35" max="36" width="8.109375" style="2" customWidth="1"/>
    <col min="37" max="37" width="8.33203125" style="2" customWidth="1"/>
    <col min="38" max="38" width="9.6640625" style="2" bestFit="1" customWidth="1"/>
    <col min="39" max="39" width="8.33203125" style="2" customWidth="1"/>
    <col min="40" max="40" width="8.109375" style="2" customWidth="1"/>
    <col min="41" max="41" width="28.88671875" style="2" customWidth="1"/>
    <col min="42" max="42" width="21.5546875" style="2" bestFit="1" customWidth="1"/>
    <col min="43" max="43" width="20.6640625" style="2" customWidth="1"/>
    <col min="44" max="44" width="12.6640625" style="2" customWidth="1"/>
    <col min="45" max="45" width="16.44140625" style="2" customWidth="1"/>
    <col min="46" max="46" width="17" style="2" customWidth="1"/>
    <col min="47" max="49" width="20.6640625" style="2" customWidth="1"/>
    <col min="50" max="50" width="8.6640625" style="2" customWidth="1"/>
    <col min="51" max="16384" width="9.109375" style="2"/>
  </cols>
  <sheetData>
    <row r="1" spans="1:50" ht="41.25" customHeight="1" thickBot="1" x14ac:dyDescent="0.3">
      <c r="AP1" s="24"/>
      <c r="AQ1" s="24"/>
      <c r="AR1" s="24"/>
      <c r="AS1" s="24"/>
      <c r="AT1" s="24"/>
      <c r="AU1" s="24"/>
      <c r="AV1" s="24"/>
      <c r="AW1" s="24"/>
    </row>
    <row r="2" spans="1:50" s="27" customFormat="1" ht="24" customHeight="1" x14ac:dyDescent="0.25">
      <c r="A2" s="823" t="s">
        <v>109</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5"/>
      <c r="AP2" s="987" t="s">
        <v>909</v>
      </c>
      <c r="AQ2" s="988"/>
      <c r="AR2" s="988"/>
      <c r="AS2" s="988"/>
      <c r="AT2" s="988"/>
      <c r="AU2" s="988"/>
      <c r="AV2" s="988"/>
      <c r="AW2" s="988"/>
      <c r="AX2" s="906"/>
    </row>
    <row r="3" spans="1:50" s="4" customFormat="1" ht="24" customHeight="1" x14ac:dyDescent="0.25">
      <c r="A3" s="828" t="s">
        <v>911</v>
      </c>
      <c r="B3" s="826" t="s">
        <v>836</v>
      </c>
      <c r="C3" s="826" t="s">
        <v>929</v>
      </c>
      <c r="D3" s="826" t="s">
        <v>842</v>
      </c>
      <c r="E3" s="826" t="s">
        <v>809</v>
      </c>
      <c r="F3" s="826"/>
      <c r="G3" s="826" t="s">
        <v>7</v>
      </c>
      <c r="H3" s="826"/>
      <c r="I3" s="826" t="s">
        <v>8</v>
      </c>
      <c r="J3" s="826"/>
      <c r="K3" s="826" t="s">
        <v>1015</v>
      </c>
      <c r="L3" s="826"/>
      <c r="M3" s="886" t="s">
        <v>11</v>
      </c>
      <c r="N3" s="887"/>
      <c r="O3" s="826" t="s">
        <v>14</v>
      </c>
      <c r="P3" s="826"/>
      <c r="Q3" s="846" t="s">
        <v>105</v>
      </c>
      <c r="R3" s="882"/>
      <c r="S3" s="882"/>
      <c r="T3" s="875"/>
      <c r="U3" s="846" t="s">
        <v>215</v>
      </c>
      <c r="V3" s="882"/>
      <c r="W3" s="882"/>
      <c r="X3" s="875"/>
      <c r="Y3" s="826" t="s">
        <v>1015</v>
      </c>
      <c r="Z3" s="826"/>
      <c r="AA3" s="826" t="s">
        <v>12</v>
      </c>
      <c r="AB3" s="826"/>
      <c r="AC3" s="826" t="s">
        <v>13</v>
      </c>
      <c r="AD3" s="826"/>
      <c r="AE3" s="846" t="s">
        <v>6</v>
      </c>
      <c r="AF3" s="882"/>
      <c r="AG3" s="882"/>
      <c r="AH3" s="882"/>
      <c r="AI3" s="875"/>
      <c r="AJ3" s="846" t="s">
        <v>821</v>
      </c>
      <c r="AK3" s="882"/>
      <c r="AL3" s="882"/>
      <c r="AM3" s="882"/>
      <c r="AN3" s="875"/>
      <c r="AO3" s="832" t="s">
        <v>822</v>
      </c>
      <c r="AP3" s="818" t="s">
        <v>906</v>
      </c>
      <c r="AQ3" s="815" t="s">
        <v>931</v>
      </c>
      <c r="AR3" s="815" t="s">
        <v>932</v>
      </c>
      <c r="AS3" s="815" t="s">
        <v>2085</v>
      </c>
      <c r="AT3" s="815" t="s">
        <v>2086</v>
      </c>
      <c r="AU3" s="815" t="s">
        <v>933</v>
      </c>
      <c r="AV3" s="815" t="s">
        <v>940</v>
      </c>
      <c r="AW3" s="815" t="s">
        <v>941</v>
      </c>
      <c r="AX3" s="812" t="s">
        <v>934</v>
      </c>
    </row>
    <row r="4" spans="1:50" s="4" customFormat="1" ht="24" customHeight="1" x14ac:dyDescent="0.25">
      <c r="A4" s="828"/>
      <c r="B4" s="826"/>
      <c r="C4" s="826"/>
      <c r="D4" s="826"/>
      <c r="E4" s="826"/>
      <c r="F4" s="826"/>
      <c r="G4" s="826"/>
      <c r="H4" s="826"/>
      <c r="I4" s="826"/>
      <c r="J4" s="826"/>
      <c r="K4" s="826"/>
      <c r="L4" s="826"/>
      <c r="M4" s="888"/>
      <c r="N4" s="889"/>
      <c r="O4" s="826"/>
      <c r="P4" s="826"/>
      <c r="Q4" s="888" t="s">
        <v>106</v>
      </c>
      <c r="R4" s="889"/>
      <c r="S4" s="888" t="s">
        <v>107</v>
      </c>
      <c r="T4" s="889"/>
      <c r="U4" s="888" t="s">
        <v>106</v>
      </c>
      <c r="V4" s="889"/>
      <c r="W4" s="888" t="s">
        <v>107</v>
      </c>
      <c r="X4" s="889"/>
      <c r="Y4" s="826"/>
      <c r="Z4" s="826"/>
      <c r="AA4" s="826"/>
      <c r="AB4" s="826"/>
      <c r="AC4" s="826"/>
      <c r="AD4" s="826"/>
      <c r="AE4" s="846" t="s">
        <v>1007</v>
      </c>
      <c r="AF4" s="875"/>
      <c r="AG4" s="826" t="s">
        <v>960</v>
      </c>
      <c r="AH4" s="853" t="s">
        <v>959</v>
      </c>
      <c r="AI4" s="826" t="s">
        <v>843</v>
      </c>
      <c r="AJ4" s="846" t="s">
        <v>1007</v>
      </c>
      <c r="AK4" s="875"/>
      <c r="AL4" s="826" t="s">
        <v>960</v>
      </c>
      <c r="AM4" s="853" t="s">
        <v>959</v>
      </c>
      <c r="AN4" s="826" t="s">
        <v>843</v>
      </c>
      <c r="AO4" s="832"/>
      <c r="AP4" s="819"/>
      <c r="AQ4" s="816"/>
      <c r="AR4" s="816"/>
      <c r="AS4" s="816"/>
      <c r="AT4" s="816"/>
      <c r="AU4" s="816"/>
      <c r="AV4" s="816"/>
      <c r="AW4" s="816"/>
      <c r="AX4" s="813"/>
    </row>
    <row r="5" spans="1:50" s="4" customFormat="1" ht="31.5" customHeight="1" thickBot="1" x14ac:dyDescent="0.3">
      <c r="A5" s="829"/>
      <c r="B5" s="827"/>
      <c r="C5" s="827"/>
      <c r="D5" s="827"/>
      <c r="E5" s="243" t="s">
        <v>1243</v>
      </c>
      <c r="F5" s="243" t="s">
        <v>1583</v>
      </c>
      <c r="G5" s="243" t="s">
        <v>817</v>
      </c>
      <c r="H5" s="243" t="s">
        <v>961</v>
      </c>
      <c r="I5" s="243" t="s">
        <v>978</v>
      </c>
      <c r="J5" s="243" t="s">
        <v>980</v>
      </c>
      <c r="K5" s="243" t="s">
        <v>978</v>
      </c>
      <c r="L5" s="243" t="s">
        <v>980</v>
      </c>
      <c r="M5" s="218" t="s">
        <v>9</v>
      </c>
      <c r="N5" s="218" t="s">
        <v>10</v>
      </c>
      <c r="O5" s="243" t="s">
        <v>1243</v>
      </c>
      <c r="P5" s="243" t="s">
        <v>1583</v>
      </c>
      <c r="Q5" s="243" t="s">
        <v>874</v>
      </c>
      <c r="R5" s="243" t="s">
        <v>961</v>
      </c>
      <c r="S5" s="243" t="s">
        <v>874</v>
      </c>
      <c r="T5" s="243" t="s">
        <v>961</v>
      </c>
      <c r="U5" s="243" t="s">
        <v>874</v>
      </c>
      <c r="V5" s="243" t="s">
        <v>961</v>
      </c>
      <c r="W5" s="243" t="s">
        <v>874</v>
      </c>
      <c r="X5" s="243" t="s">
        <v>961</v>
      </c>
      <c r="Y5" s="243" t="s">
        <v>978</v>
      </c>
      <c r="Z5" s="243" t="s">
        <v>980</v>
      </c>
      <c r="AA5" s="243" t="s">
        <v>978</v>
      </c>
      <c r="AB5" s="243" t="s">
        <v>980</v>
      </c>
      <c r="AC5" s="243" t="s">
        <v>978</v>
      </c>
      <c r="AD5" s="243" t="s">
        <v>980</v>
      </c>
      <c r="AE5" s="243" t="s">
        <v>817</v>
      </c>
      <c r="AF5" s="243" t="s">
        <v>818</v>
      </c>
      <c r="AG5" s="827"/>
      <c r="AH5" s="891"/>
      <c r="AI5" s="827"/>
      <c r="AJ5" s="243" t="s">
        <v>817</v>
      </c>
      <c r="AK5" s="243" t="s">
        <v>818</v>
      </c>
      <c r="AL5" s="827"/>
      <c r="AM5" s="891"/>
      <c r="AN5" s="827"/>
      <c r="AO5" s="833"/>
      <c r="AP5" s="820"/>
      <c r="AQ5" s="817"/>
      <c r="AR5" s="817"/>
      <c r="AS5" s="817"/>
      <c r="AT5" s="817"/>
      <c r="AU5" s="817"/>
      <c r="AV5" s="817"/>
      <c r="AW5" s="817"/>
      <c r="AX5" s="814"/>
    </row>
    <row r="6" spans="1:50" s="32" customFormat="1" ht="30" customHeight="1" thickTop="1" x14ac:dyDescent="0.25">
      <c r="A6" s="245" t="s">
        <v>571</v>
      </c>
      <c r="B6" s="246" t="s">
        <v>48</v>
      </c>
      <c r="C6" s="246"/>
      <c r="D6" s="246"/>
      <c r="E6" s="259"/>
      <c r="F6" s="260">
        <f>ROUND(E6*0.454,2-LEN(INT(E6*0.454)))</f>
        <v>0</v>
      </c>
      <c r="G6" s="259"/>
      <c r="H6" s="406">
        <f>ROUND(G6*0.746,2-LEN(INT(G6*0.746)))</f>
        <v>0</v>
      </c>
      <c r="I6" s="259"/>
      <c r="J6" s="260">
        <f>ROUND(I6*6.9,2-LEN(INT(I6*6.9)))</f>
        <v>0</v>
      </c>
      <c r="K6" s="259"/>
      <c r="L6" s="260">
        <f>ROUND(K6*6.9,2-LEN(INT(K6*6.9)))</f>
        <v>0</v>
      </c>
      <c r="M6" s="311"/>
      <c r="N6" s="415"/>
      <c r="O6" s="259"/>
      <c r="P6" s="260">
        <f>ROUND(O6*0.454,2-LEN(INT(O6*0.454)))</f>
        <v>0</v>
      </c>
      <c r="Q6" s="259"/>
      <c r="R6" s="274">
        <f>ROUND(Q6*0.293,2-LEN(INT(Q6*0.293)))</f>
        <v>0</v>
      </c>
      <c r="S6" s="259"/>
      <c r="T6" s="274">
        <f>ROUND(S6*0.293,2-LEN(INT(S6*0.293)))</f>
        <v>0</v>
      </c>
      <c r="U6" s="259"/>
      <c r="V6" s="274">
        <f>ROUND(U6*0.293,2-LEN(INT(U6*0.293)))</f>
        <v>0</v>
      </c>
      <c r="W6" s="259"/>
      <c r="X6" s="274">
        <f>ROUND(W6*0.293,2-LEN(INT(W6*0.293)))</f>
        <v>0</v>
      </c>
      <c r="Y6" s="259"/>
      <c r="Z6" s="260">
        <f>ROUND(Y6*6.9,2-LEN(INT(Y6*6.9)))</f>
        <v>0</v>
      </c>
      <c r="AA6" s="259"/>
      <c r="AB6" s="260">
        <f>ROUND(AA6*6.9,2-LEN(INT(AA6*6.9)))</f>
        <v>0</v>
      </c>
      <c r="AC6" s="259"/>
      <c r="AD6" s="260">
        <f>ROUND(AC6*6.9,2-LEN(INT(AC6*6.9)))</f>
        <v>0</v>
      </c>
      <c r="AE6" s="311"/>
      <c r="AF6" s="406">
        <f>ROUND(AE6*746,2-LEN(INT(AE6*746)))</f>
        <v>0</v>
      </c>
      <c r="AG6" s="264"/>
      <c r="AH6" s="264"/>
      <c r="AI6" s="264"/>
      <c r="AJ6" s="311"/>
      <c r="AK6" s="406">
        <f>ROUND(AJ6*746,2-LEN(INT(AJ6*746)))</f>
        <v>0</v>
      </c>
      <c r="AL6" s="264"/>
      <c r="AM6" s="264"/>
      <c r="AN6" s="264"/>
      <c r="AO6" s="247" t="s">
        <v>1153</v>
      </c>
      <c r="AP6" s="392"/>
      <c r="AQ6" s="302"/>
      <c r="AR6" s="302"/>
      <c r="AS6" s="302"/>
      <c r="AT6" s="302"/>
      <c r="AU6" s="302"/>
      <c r="AV6" s="302"/>
      <c r="AW6" s="302"/>
      <c r="AX6" s="303"/>
    </row>
    <row r="7" spans="1:50" s="32" customFormat="1" ht="30" customHeight="1" x14ac:dyDescent="0.25">
      <c r="A7" s="47"/>
      <c r="B7" s="182"/>
      <c r="C7" s="182"/>
      <c r="D7" s="182"/>
      <c r="E7" s="165"/>
      <c r="F7" s="260">
        <f>ROUND(E7*0.454,2-LEN(INT(E7*0.454)))</f>
        <v>0</v>
      </c>
      <c r="G7" s="165"/>
      <c r="H7" s="260">
        <f>ROUND(G7*0.746,2-LEN(INT(G7*0.746)))</f>
        <v>0</v>
      </c>
      <c r="I7" s="165"/>
      <c r="J7" s="183">
        <f>ROUND(I7*6.9,2-LEN(INT(I7*6.9)))</f>
        <v>0</v>
      </c>
      <c r="K7" s="165"/>
      <c r="L7" s="183">
        <f>ROUND(K7*6.9,2-LEN(INT(K7*6.9)))</f>
        <v>0</v>
      </c>
      <c r="M7" s="161"/>
      <c r="N7" s="416"/>
      <c r="O7" s="165"/>
      <c r="P7" s="260">
        <f>ROUND(O7*0.454,2-LEN(INT(O7*0.454)))</f>
        <v>0</v>
      </c>
      <c r="Q7" s="165"/>
      <c r="R7" s="181">
        <f t="shared" ref="R7:T9" si="0">ROUND(Q7*0.293,2-LEN(INT(Q7*0.293)))</f>
        <v>0</v>
      </c>
      <c r="S7" s="165"/>
      <c r="T7" s="181">
        <f t="shared" si="0"/>
        <v>0</v>
      </c>
      <c r="U7" s="165"/>
      <c r="V7" s="181">
        <f>ROUND(U7*0.293,2-LEN(INT(U7*0.293)))</f>
        <v>0</v>
      </c>
      <c r="W7" s="165"/>
      <c r="X7" s="181">
        <f>ROUND(W7*0.293,2-LEN(INT(W7*0.293)))</f>
        <v>0</v>
      </c>
      <c r="Y7" s="165"/>
      <c r="Z7" s="183">
        <f>ROUND(Y7*6.9,2-LEN(INT(Y7*6.9)))</f>
        <v>0</v>
      </c>
      <c r="AA7" s="165"/>
      <c r="AB7" s="183">
        <f>ROUND(AA7*6.9,2-LEN(INT(AA7*6.9)))</f>
        <v>0</v>
      </c>
      <c r="AC7" s="165"/>
      <c r="AD7" s="183">
        <f>ROUND(AC7*6.9,2-LEN(INT(AC7*6.9)))</f>
        <v>0</v>
      </c>
      <c r="AE7" s="161"/>
      <c r="AF7" s="183">
        <f>ROUND(AE7*746,2-LEN(INT(AE7*746)))</f>
        <v>0</v>
      </c>
      <c r="AG7" s="185"/>
      <c r="AH7" s="185"/>
      <c r="AI7" s="185"/>
      <c r="AJ7" s="161"/>
      <c r="AK7" s="183">
        <f>ROUND(AJ7*746,2-LEN(INT(AJ7*746)))</f>
        <v>0</v>
      </c>
      <c r="AL7" s="185"/>
      <c r="AM7" s="185"/>
      <c r="AN7" s="185"/>
      <c r="AO7" s="46"/>
      <c r="AP7" s="393"/>
      <c r="AQ7" s="67"/>
      <c r="AR7" s="67"/>
      <c r="AS7" s="67"/>
      <c r="AT7" s="67"/>
      <c r="AU7" s="67"/>
      <c r="AV7" s="67"/>
      <c r="AW7" s="67"/>
      <c r="AX7" s="68"/>
    </row>
    <row r="8" spans="1:50" s="32" customFormat="1" ht="30" customHeight="1" x14ac:dyDescent="0.25">
      <c r="A8" s="47"/>
      <c r="B8" s="182"/>
      <c r="C8" s="182"/>
      <c r="D8" s="182"/>
      <c r="E8" s="165"/>
      <c r="F8" s="260">
        <f>ROUND(E8*0.454,2-LEN(INT(E8*0.454)))</f>
        <v>0</v>
      </c>
      <c r="G8" s="165"/>
      <c r="H8" s="183">
        <f>ROUND(G8*0.746,2-LEN(INT(G8*0.746)))</f>
        <v>0</v>
      </c>
      <c r="I8" s="165"/>
      <c r="J8" s="183">
        <f>ROUND(I8*6.9,2-LEN(INT(I8*6.9)))</f>
        <v>0</v>
      </c>
      <c r="K8" s="165"/>
      <c r="L8" s="183">
        <f>ROUND(K8*6.9,2-LEN(INT(K8*6.9)))</f>
        <v>0</v>
      </c>
      <c r="M8" s="161"/>
      <c r="N8" s="416"/>
      <c r="O8" s="165"/>
      <c r="P8" s="260">
        <f>ROUND(O8*0.454,2-LEN(INT(O8*0.454)))</f>
        <v>0</v>
      </c>
      <c r="Q8" s="165"/>
      <c r="R8" s="181">
        <f t="shared" si="0"/>
        <v>0</v>
      </c>
      <c r="S8" s="165"/>
      <c r="T8" s="181">
        <f t="shared" si="0"/>
        <v>0</v>
      </c>
      <c r="U8" s="165"/>
      <c r="V8" s="181">
        <f>ROUND(U8*0.293,2-LEN(INT(U8*0.293)))</f>
        <v>0</v>
      </c>
      <c r="W8" s="165"/>
      <c r="X8" s="181">
        <f>ROUND(W8*0.293,2-LEN(INT(W8*0.293)))</f>
        <v>0</v>
      </c>
      <c r="Y8" s="165"/>
      <c r="Z8" s="183">
        <f>ROUND(Y8*6.9,2-LEN(INT(Y8*6.9)))</f>
        <v>0</v>
      </c>
      <c r="AA8" s="165"/>
      <c r="AB8" s="183">
        <f>ROUND(AA8*6.9,2-LEN(INT(AA8*6.9)))</f>
        <v>0</v>
      </c>
      <c r="AC8" s="165"/>
      <c r="AD8" s="183">
        <f>ROUND(AC8*6.9,2-LEN(INT(AC8*6.9)))</f>
        <v>0</v>
      </c>
      <c r="AE8" s="161"/>
      <c r="AF8" s="183">
        <f>ROUND(AE8*746,2-LEN(INT(AE8*746)))</f>
        <v>0</v>
      </c>
      <c r="AG8" s="185"/>
      <c r="AH8" s="185"/>
      <c r="AI8" s="185"/>
      <c r="AJ8" s="161"/>
      <c r="AK8" s="183">
        <f>ROUND(AJ8*746,2-LEN(INT(AJ8*746)))</f>
        <v>0</v>
      </c>
      <c r="AL8" s="185"/>
      <c r="AM8" s="185"/>
      <c r="AN8" s="185"/>
      <c r="AO8" s="46"/>
      <c r="AP8" s="393"/>
      <c r="AQ8" s="67"/>
      <c r="AR8" s="67"/>
      <c r="AS8" s="67"/>
      <c r="AT8" s="67"/>
      <c r="AU8" s="67"/>
      <c r="AV8" s="67"/>
      <c r="AW8" s="67"/>
      <c r="AX8" s="68"/>
    </row>
    <row r="9" spans="1:50" s="32" customFormat="1" ht="30" customHeight="1" thickBot="1" x14ac:dyDescent="0.3">
      <c r="A9" s="29"/>
      <c r="B9" s="30"/>
      <c r="C9" s="30"/>
      <c r="D9" s="30"/>
      <c r="E9" s="30"/>
      <c r="F9" s="34">
        <f>ROUND(E9*0.454,2-LEN(INT(E9*0.454)))</f>
        <v>0</v>
      </c>
      <c r="G9" s="30"/>
      <c r="H9" s="34">
        <f>ROUND(G9*0.746,2-LEN(INT(G9*0.746)))</f>
        <v>0</v>
      </c>
      <c r="I9" s="30"/>
      <c r="J9" s="34">
        <f>ROUND(I9*6.9,2-LEN(INT(I9*6.9)))</f>
        <v>0</v>
      </c>
      <c r="K9" s="30"/>
      <c r="L9" s="34">
        <f>ROUND(K9*6.9,2-LEN(INT(K9*6.9)))</f>
        <v>0</v>
      </c>
      <c r="M9" s="162"/>
      <c r="N9" s="417"/>
      <c r="O9" s="30"/>
      <c r="P9" s="34">
        <f>ROUND(O9*0.454,2-LEN(INT(O9*0.454)))</f>
        <v>0</v>
      </c>
      <c r="Q9" s="30"/>
      <c r="R9" s="184">
        <f t="shared" si="0"/>
        <v>0</v>
      </c>
      <c r="S9" s="30"/>
      <c r="T9" s="184">
        <f t="shared" si="0"/>
        <v>0</v>
      </c>
      <c r="U9" s="30"/>
      <c r="V9" s="184">
        <f>ROUND(U9*0.293,2-LEN(INT(U9*0.293)))</f>
        <v>0</v>
      </c>
      <c r="W9" s="30"/>
      <c r="X9" s="184">
        <f>ROUND(W9*0.293,2-LEN(INT(W9*0.293)))</f>
        <v>0</v>
      </c>
      <c r="Y9" s="30"/>
      <c r="Z9" s="34">
        <f>ROUND(Y9*6.9,2-LEN(INT(Y9*6.9)))</f>
        <v>0</v>
      </c>
      <c r="AA9" s="30"/>
      <c r="AB9" s="34">
        <f>ROUND(AA9*6.9,2-LEN(INT(AA9*6.9)))</f>
        <v>0</v>
      </c>
      <c r="AC9" s="30"/>
      <c r="AD9" s="34">
        <f>ROUND(AC9*6.9,2-LEN(INT(AC9*6.9)))</f>
        <v>0</v>
      </c>
      <c r="AE9" s="162"/>
      <c r="AF9" s="34">
        <f>ROUND(AE9*746,2-LEN(INT(AE9*746)))</f>
        <v>0</v>
      </c>
      <c r="AG9" s="149"/>
      <c r="AH9" s="149"/>
      <c r="AI9" s="149"/>
      <c r="AJ9" s="162"/>
      <c r="AK9" s="34">
        <f>ROUND(AJ9*746,2-LEN(INT(AJ9*746)))</f>
        <v>0</v>
      </c>
      <c r="AL9" s="149"/>
      <c r="AM9" s="149"/>
      <c r="AN9" s="149"/>
      <c r="AO9" s="31"/>
      <c r="AP9" s="391"/>
      <c r="AQ9" s="306"/>
      <c r="AR9" s="306"/>
      <c r="AS9" s="306"/>
      <c r="AT9" s="306"/>
      <c r="AU9" s="306"/>
      <c r="AV9" s="306"/>
      <c r="AW9" s="306"/>
      <c r="AX9" s="308"/>
    </row>
    <row r="10" spans="1:50" ht="0.45" customHeight="1" x14ac:dyDescent="0.25">
      <c r="AP10" s="24"/>
      <c r="AQ10" s="24"/>
      <c r="AR10" s="24"/>
      <c r="AS10" s="24"/>
      <c r="AT10" s="24"/>
      <c r="AU10" s="24"/>
      <c r="AV10" s="24"/>
      <c r="AW10" s="24"/>
    </row>
    <row r="11" spans="1:50" ht="0.45" customHeight="1" x14ac:dyDescent="0.25">
      <c r="AP11" s="24"/>
      <c r="AQ11" s="24"/>
      <c r="AR11" s="24"/>
      <c r="AS11" s="24"/>
      <c r="AT11" s="24"/>
      <c r="AU11" s="24"/>
      <c r="AV11" s="24"/>
      <c r="AW11" s="24"/>
    </row>
    <row r="12" spans="1:50" ht="0.45" customHeight="1" x14ac:dyDescent="0.25">
      <c r="AP12" s="24"/>
      <c r="AQ12" s="24"/>
      <c r="AR12" s="24"/>
      <c r="AS12" s="24"/>
      <c r="AT12" s="24"/>
      <c r="AU12" s="24"/>
      <c r="AV12" s="24"/>
      <c r="AW12" s="24"/>
    </row>
    <row r="13" spans="1:50" ht="0.45" customHeight="1" x14ac:dyDescent="0.25"/>
    <row r="14" spans="1:50" ht="0.45" customHeight="1" x14ac:dyDescent="0.25"/>
    <row r="15" spans="1:50" ht="0.45" customHeight="1" x14ac:dyDescent="0.25"/>
    <row r="16" spans="1:50" ht="0.45" customHeight="1" x14ac:dyDescent="0.25"/>
    <row r="17" spans="1:41" ht="0.45" customHeight="1" x14ac:dyDescent="0.25"/>
    <row r="18" spans="1:41" ht="0.45" customHeight="1" x14ac:dyDescent="0.25"/>
    <row r="19" spans="1:41" ht="0.45" customHeight="1" x14ac:dyDescent="0.25"/>
    <row r="20" spans="1:41" ht="0.45" customHeight="1" x14ac:dyDescent="0.25"/>
    <row r="21" spans="1:41" ht="0.45" customHeight="1" x14ac:dyDescent="0.25"/>
    <row r="22" spans="1:41" ht="0.45" customHeight="1" x14ac:dyDescent="0.25"/>
    <row r="23" spans="1:41" ht="0.45" customHeight="1" x14ac:dyDescent="0.25"/>
    <row r="24" spans="1:41" ht="0.45" customHeight="1" x14ac:dyDescent="0.25"/>
    <row r="25" spans="1:41" ht="24.75" customHeight="1" x14ac:dyDescent="0.25">
      <c r="A25" s="68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642"/>
    </row>
    <row r="26" spans="1:41" ht="24.75" customHeight="1" x14ac:dyDescent="0.25">
      <c r="A26" s="648" t="s">
        <v>880</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642"/>
    </row>
    <row r="27" spans="1:41" ht="24.75" customHeight="1" x14ac:dyDescent="0.25">
      <c r="A27" s="994" t="s">
        <v>4</v>
      </c>
      <c r="B27" s="995"/>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5"/>
      <c r="AF27" s="995"/>
      <c r="AG27" s="995"/>
      <c r="AH27" s="995"/>
      <c r="AI27" s="995"/>
      <c r="AJ27" s="995"/>
      <c r="AK27" s="995"/>
      <c r="AL27" s="995"/>
      <c r="AM27" s="995"/>
      <c r="AN27" s="995"/>
      <c r="AO27" s="996"/>
    </row>
    <row r="28" spans="1:41" ht="24.75" customHeight="1" x14ac:dyDescent="0.25">
      <c r="A28" s="994" t="s">
        <v>5</v>
      </c>
      <c r="B28" s="995"/>
      <c r="C28" s="995"/>
      <c r="D28" s="995"/>
      <c r="E28" s="995"/>
      <c r="F28" s="995"/>
      <c r="G28" s="995"/>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c r="AE28" s="995"/>
      <c r="AF28" s="995"/>
      <c r="AG28" s="995"/>
      <c r="AH28" s="995"/>
      <c r="AI28" s="995"/>
      <c r="AJ28" s="995"/>
      <c r="AK28" s="995"/>
      <c r="AL28" s="995"/>
      <c r="AM28" s="995"/>
      <c r="AN28" s="995"/>
      <c r="AO28" s="996"/>
    </row>
    <row r="29" spans="1:41" ht="24.75" customHeight="1" x14ac:dyDescent="0.25">
      <c r="A29" s="994" t="s">
        <v>192</v>
      </c>
      <c r="B29" s="995"/>
      <c r="C29" s="995"/>
      <c r="D29" s="995"/>
      <c r="E29" s="995"/>
      <c r="F29" s="995"/>
      <c r="G29" s="995"/>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995"/>
      <c r="AH29" s="995"/>
      <c r="AI29" s="995"/>
      <c r="AJ29" s="995"/>
      <c r="AK29" s="995"/>
      <c r="AL29" s="995"/>
      <c r="AM29" s="995"/>
      <c r="AN29" s="995"/>
      <c r="AO29" s="996"/>
    </row>
    <row r="30" spans="1:41" ht="24.75" customHeight="1" x14ac:dyDescent="0.25">
      <c r="A30" s="994" t="s">
        <v>2360</v>
      </c>
      <c r="B30" s="995"/>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995"/>
      <c r="AM30" s="995"/>
      <c r="AN30" s="995"/>
      <c r="AO30" s="996"/>
    </row>
    <row r="31" spans="1:41" ht="24.75" customHeight="1" x14ac:dyDescent="0.25">
      <c r="A31" s="994" t="s">
        <v>2361</v>
      </c>
      <c r="B31" s="995"/>
      <c r="C31" s="995"/>
      <c r="D31" s="995"/>
      <c r="E31" s="995"/>
      <c r="F31" s="995"/>
      <c r="G31" s="995"/>
      <c r="H31" s="995"/>
      <c r="I31" s="995"/>
      <c r="J31" s="995"/>
      <c r="K31" s="995"/>
      <c r="L31" s="995"/>
      <c r="M31" s="995"/>
      <c r="N31" s="995"/>
      <c r="O31" s="995"/>
      <c r="P31" s="995"/>
      <c r="Q31" s="995"/>
      <c r="R31" s="995"/>
      <c r="S31" s="995"/>
      <c r="T31" s="995"/>
      <c r="U31" s="995"/>
      <c r="V31" s="995"/>
      <c r="W31" s="995"/>
      <c r="X31" s="995"/>
      <c r="Y31" s="995"/>
      <c r="Z31" s="995"/>
      <c r="AA31" s="995"/>
      <c r="AB31" s="995"/>
      <c r="AC31" s="995"/>
      <c r="AD31" s="995"/>
      <c r="AE31" s="995"/>
      <c r="AF31" s="995"/>
      <c r="AG31" s="995"/>
      <c r="AH31" s="995"/>
      <c r="AI31" s="995"/>
      <c r="AJ31" s="995"/>
      <c r="AK31" s="995"/>
      <c r="AL31" s="995"/>
      <c r="AM31" s="995"/>
      <c r="AN31" s="995"/>
      <c r="AO31" s="996"/>
    </row>
    <row r="32" spans="1:41" ht="24.75" customHeight="1" thickBot="1" x14ac:dyDescent="0.3">
      <c r="A32" s="837" t="s">
        <v>2362</v>
      </c>
      <c r="B32" s="838"/>
      <c r="C32" s="838"/>
      <c r="D32" s="838"/>
      <c r="E32" s="838"/>
      <c r="F32" s="838"/>
      <c r="G32" s="838"/>
      <c r="H32" s="838"/>
      <c r="I32" s="838"/>
      <c r="J32" s="838"/>
      <c r="K32" s="838"/>
      <c r="L32" s="838"/>
      <c r="M32" s="838"/>
      <c r="N32" s="838"/>
      <c r="O32" s="838"/>
      <c r="P32" s="838"/>
      <c r="Q32" s="838"/>
      <c r="R32" s="838"/>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39"/>
    </row>
    <row r="33" spans="1:26" ht="24.75" customHeight="1" x14ac:dyDescent="0.25"/>
    <row r="34" spans="1:26" ht="24.75" customHeight="1" x14ac:dyDescent="0.25">
      <c r="A34" s="843" t="s">
        <v>825</v>
      </c>
      <c r="B34" s="843"/>
      <c r="C34" s="843"/>
      <c r="D34" s="843"/>
      <c r="E34" s="843"/>
      <c r="F34" s="843"/>
      <c r="G34" s="843"/>
      <c r="H34" s="843"/>
      <c r="I34" s="843"/>
      <c r="J34" s="843"/>
      <c r="K34" s="843"/>
      <c r="L34" s="843"/>
      <c r="M34" s="843"/>
      <c r="N34" s="843"/>
      <c r="O34" s="843"/>
      <c r="P34" s="843"/>
      <c r="Q34" s="843"/>
      <c r="R34" s="843"/>
      <c r="S34" s="843"/>
      <c r="T34" s="843"/>
      <c r="U34" s="843"/>
      <c r="V34" s="843"/>
      <c r="W34" s="843"/>
      <c r="X34" s="843"/>
      <c r="Y34" s="843"/>
      <c r="Z34" s="843"/>
    </row>
    <row r="35" spans="1:26" ht="24.75" customHeight="1" x14ac:dyDescent="0.25">
      <c r="A35" s="835" t="s">
        <v>762</v>
      </c>
      <c r="B35" s="835"/>
      <c r="C35" s="835"/>
      <c r="D35" s="835"/>
      <c r="E35" s="835"/>
      <c r="F35" s="835"/>
      <c r="G35" s="835"/>
      <c r="H35" s="835"/>
      <c r="I35" s="835"/>
      <c r="J35" s="835"/>
      <c r="K35" s="835"/>
      <c r="L35" s="835"/>
      <c r="M35" s="835"/>
      <c r="N35" s="835"/>
      <c r="O35" s="835"/>
      <c r="P35" s="835"/>
      <c r="Q35" s="835"/>
      <c r="R35" s="835"/>
      <c r="S35" s="835"/>
      <c r="T35" s="835"/>
      <c r="U35" s="835"/>
      <c r="V35" s="835"/>
      <c r="W35" s="835"/>
      <c r="X35" s="835"/>
      <c r="Y35" s="384"/>
      <c r="Z35" s="384"/>
    </row>
    <row r="36" spans="1:26" ht="15.75" customHeight="1" x14ac:dyDescent="0.25">
      <c r="A36" s="919" t="s">
        <v>2300</v>
      </c>
      <c r="B36" s="919"/>
      <c r="C36" s="919"/>
      <c r="D36" s="919"/>
      <c r="E36" s="919"/>
    </row>
  </sheetData>
  <mergeCells count="50">
    <mergeCell ref="A2:AO2"/>
    <mergeCell ref="AP2:AX2"/>
    <mergeCell ref="A3:A5"/>
    <mergeCell ref="B3:B5"/>
    <mergeCell ref="C3:C5"/>
    <mergeCell ref="D3:D5"/>
    <mergeCell ref="E3:F4"/>
    <mergeCell ref="G3:H4"/>
    <mergeCell ref="I3:J4"/>
    <mergeCell ref="K3:L4"/>
    <mergeCell ref="AQ3:AQ5"/>
    <mergeCell ref="AL4:AL5"/>
    <mergeCell ref="AM4:AM5"/>
    <mergeCell ref="AN4:AN5"/>
    <mergeCell ref="M3:N4"/>
    <mergeCell ref="O3:P4"/>
    <mergeCell ref="Q3:T3"/>
    <mergeCell ref="U3:X3"/>
    <mergeCell ref="Y3:Z4"/>
    <mergeCell ref="AA3:AB4"/>
    <mergeCell ref="AC3:AD4"/>
    <mergeCell ref="Q4:R4"/>
    <mergeCell ref="S4:T4"/>
    <mergeCell ref="U4:V4"/>
    <mergeCell ref="W4:X4"/>
    <mergeCell ref="AE3:AI3"/>
    <mergeCell ref="AJ3:AN3"/>
    <mergeCell ref="AO3:AO5"/>
    <mergeCell ref="AP3:AP5"/>
    <mergeCell ref="AX3:AX5"/>
    <mergeCell ref="AE4:AF4"/>
    <mergeCell ref="AG4:AG5"/>
    <mergeCell ref="AH4:AH5"/>
    <mergeCell ref="AI4:AI5"/>
    <mergeCell ref="AJ4:AK4"/>
    <mergeCell ref="AR3:AR5"/>
    <mergeCell ref="AS3:AS5"/>
    <mergeCell ref="AT3:AT5"/>
    <mergeCell ref="AU3:AU5"/>
    <mergeCell ref="AV3:AV5"/>
    <mergeCell ref="AW3:AW5"/>
    <mergeCell ref="A34:Z34"/>
    <mergeCell ref="A35:X35"/>
    <mergeCell ref="A36:E36"/>
    <mergeCell ref="A27:AO27"/>
    <mergeCell ref="A28:AO28"/>
    <mergeCell ref="A29:AO29"/>
    <mergeCell ref="A30:AO30"/>
    <mergeCell ref="A31:AO31"/>
    <mergeCell ref="A32:AO32"/>
  </mergeCells>
  <printOptions horizontalCentered="1"/>
  <pageMargins left="0" right="0" top="1" bottom="0.75" header="0.3" footer="0.3"/>
  <pageSetup paperSize="3" scale="55" orientation="landscape" r:id="rId1"/>
  <headerFooter alignWithMargins="0">
    <oddHeader>&amp;C&amp;16
&amp;A</oddHeader>
    <oddFooter>&amp;C&amp;14ISSUED
JUNE 2009&amp;R&amp;12&amp;F &amp;A
Page 57</oddFooter>
  </headerFooter>
  <colBreaks count="1" manualBreakCount="1">
    <brk id="41"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M24"/>
  <sheetViews>
    <sheetView showGridLines="0" zoomScale="60" zoomScaleNormal="60" zoomScalePageLayoutView="60" workbookViewId="0"/>
  </sheetViews>
  <sheetFormatPr defaultColWidth="9.109375" defaultRowHeight="13.2" x14ac:dyDescent="0.25"/>
  <cols>
    <col min="1" max="1" width="9.6640625" style="2" customWidth="1"/>
    <col min="2" max="2" width="13.33203125" style="2" customWidth="1"/>
    <col min="3" max="3" width="12" style="2" customWidth="1"/>
    <col min="4" max="4" width="15" style="2" customWidth="1"/>
    <col min="5" max="5" width="14.88671875" style="2" bestFit="1" customWidth="1"/>
    <col min="6" max="6" width="7.33203125" style="2" bestFit="1" customWidth="1"/>
    <col min="7" max="7" width="7.5546875" style="2" bestFit="1" customWidth="1"/>
    <col min="8" max="8" width="5.88671875" style="2" customWidth="1"/>
    <col min="9" max="9" width="7" style="2" bestFit="1" customWidth="1"/>
    <col min="10" max="10" width="5.88671875" style="2" customWidth="1"/>
    <col min="11" max="11" width="7" style="2" bestFit="1" customWidth="1"/>
    <col min="12" max="12" width="5.88671875" style="2" customWidth="1"/>
    <col min="13" max="15" width="8.33203125" style="2" customWidth="1"/>
    <col min="16" max="16" width="7.5546875" style="2" bestFit="1" customWidth="1"/>
    <col min="17" max="17" width="9.33203125" style="2" bestFit="1" customWidth="1"/>
    <col min="18" max="18" width="7.5546875" style="2" bestFit="1" customWidth="1"/>
    <col min="19" max="19" width="9.33203125" style="2" bestFit="1" customWidth="1"/>
    <col min="20" max="20" width="8.33203125" style="2" bestFit="1" customWidth="1"/>
    <col min="21" max="21" width="8" style="2" bestFit="1" customWidth="1"/>
    <col min="22" max="22" width="8.5546875" style="2" bestFit="1" customWidth="1"/>
    <col min="23" max="23" width="7.33203125" style="2" bestFit="1" customWidth="1"/>
    <col min="24" max="24" width="7.109375" style="2" bestFit="1" customWidth="1"/>
    <col min="25" max="25" width="8.109375" style="2" customWidth="1"/>
    <col min="26" max="26" width="6" style="2" customWidth="1"/>
    <col min="27" max="27" width="8.5546875" style="2" bestFit="1" customWidth="1"/>
    <col min="28" max="28" width="9.6640625" style="2" bestFit="1" customWidth="1"/>
    <col min="29" max="29" width="8" style="2" bestFit="1" customWidth="1"/>
    <col min="30" max="30" width="26.109375" style="2" customWidth="1"/>
    <col min="31" max="31" width="21.5546875" style="2" bestFit="1" customWidth="1"/>
    <col min="32" max="32" width="20.6640625" style="2" customWidth="1"/>
    <col min="33" max="33" width="12.6640625" style="2" customWidth="1"/>
    <col min="34" max="34" width="16.44140625" style="2" customWidth="1"/>
    <col min="35" max="35" width="17" style="2" customWidth="1"/>
    <col min="36" max="38" width="20.6640625" style="2" customWidth="1"/>
    <col min="39" max="39" width="8.6640625" style="2" customWidth="1"/>
    <col min="40" max="16384" width="9.109375" style="2"/>
  </cols>
  <sheetData>
    <row r="1" spans="1:39" ht="41.25" customHeight="1" thickBot="1" x14ac:dyDescent="0.3">
      <c r="AE1" s="24"/>
      <c r="AF1" s="24"/>
      <c r="AG1" s="24"/>
      <c r="AH1" s="24"/>
      <c r="AI1" s="24"/>
      <c r="AJ1" s="24"/>
      <c r="AK1" s="24"/>
      <c r="AL1" s="24"/>
    </row>
    <row r="2" spans="1:39" s="27" customFormat="1" ht="24" customHeight="1" x14ac:dyDescent="0.25">
      <c r="A2" s="823" t="s">
        <v>1057</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5"/>
      <c r="AE2" s="987" t="s">
        <v>909</v>
      </c>
      <c r="AF2" s="988"/>
      <c r="AG2" s="988"/>
      <c r="AH2" s="988"/>
      <c r="AI2" s="988"/>
      <c r="AJ2" s="988"/>
      <c r="AK2" s="988"/>
      <c r="AL2" s="988"/>
      <c r="AM2" s="906"/>
    </row>
    <row r="3" spans="1:39" s="4" customFormat="1" ht="24" customHeight="1" x14ac:dyDescent="0.25">
      <c r="A3" s="828" t="s">
        <v>911</v>
      </c>
      <c r="B3" s="826" t="s">
        <v>836</v>
      </c>
      <c r="C3" s="826" t="s">
        <v>929</v>
      </c>
      <c r="D3" s="826" t="s">
        <v>925</v>
      </c>
      <c r="E3" s="826" t="s">
        <v>842</v>
      </c>
      <c r="F3" s="826" t="s">
        <v>841</v>
      </c>
      <c r="G3" s="826"/>
      <c r="H3" s="826"/>
      <c r="I3" s="826"/>
      <c r="J3" s="826"/>
      <c r="K3" s="826"/>
      <c r="L3" s="826"/>
      <c r="M3" s="826"/>
      <c r="N3" s="886" t="s">
        <v>7</v>
      </c>
      <c r="O3" s="998"/>
      <c r="P3" s="998"/>
      <c r="Q3" s="998"/>
      <c r="R3" s="998"/>
      <c r="S3" s="887"/>
      <c r="T3" s="826" t="s">
        <v>1060</v>
      </c>
      <c r="U3" s="826" t="s">
        <v>1014</v>
      </c>
      <c r="V3" s="826"/>
      <c r="W3" s="826" t="s">
        <v>1798</v>
      </c>
      <c r="X3" s="826" t="s">
        <v>1015</v>
      </c>
      <c r="Y3" s="826"/>
      <c r="Z3" s="846" t="s">
        <v>1799</v>
      </c>
      <c r="AA3" s="882"/>
      <c r="AB3" s="882"/>
      <c r="AC3" s="875"/>
      <c r="AD3" s="832" t="s">
        <v>822</v>
      </c>
      <c r="AE3" s="818" t="s">
        <v>906</v>
      </c>
      <c r="AF3" s="815" t="s">
        <v>931</v>
      </c>
      <c r="AG3" s="815" t="s">
        <v>932</v>
      </c>
      <c r="AH3" s="815" t="s">
        <v>2085</v>
      </c>
      <c r="AI3" s="815" t="s">
        <v>2086</v>
      </c>
      <c r="AJ3" s="815" t="s">
        <v>933</v>
      </c>
      <c r="AK3" s="815" t="s">
        <v>940</v>
      </c>
      <c r="AL3" s="815" t="s">
        <v>941</v>
      </c>
      <c r="AM3" s="812" t="s">
        <v>934</v>
      </c>
    </row>
    <row r="4" spans="1:39" s="4" customFormat="1" ht="33.75" customHeight="1" x14ac:dyDescent="0.3">
      <c r="A4" s="828"/>
      <c r="B4" s="826"/>
      <c r="C4" s="826"/>
      <c r="D4" s="826"/>
      <c r="E4" s="826"/>
      <c r="F4" s="826" t="s">
        <v>989</v>
      </c>
      <c r="G4" s="826"/>
      <c r="H4" s="826" t="s">
        <v>1003</v>
      </c>
      <c r="I4" s="826"/>
      <c r="J4" s="826" t="s">
        <v>1017</v>
      </c>
      <c r="K4" s="894"/>
      <c r="L4" s="826" t="s">
        <v>1031</v>
      </c>
      <c r="M4" s="826"/>
      <c r="N4" s="846" t="s">
        <v>1007</v>
      </c>
      <c r="O4" s="875"/>
      <c r="P4" s="846" t="s">
        <v>108</v>
      </c>
      <c r="Q4" s="875"/>
      <c r="R4" s="846" t="s">
        <v>1013</v>
      </c>
      <c r="S4" s="875"/>
      <c r="T4" s="826"/>
      <c r="U4" s="826"/>
      <c r="V4" s="826"/>
      <c r="W4" s="826"/>
      <c r="X4" s="826"/>
      <c r="Y4" s="826"/>
      <c r="Z4" s="846" t="s">
        <v>1007</v>
      </c>
      <c r="AA4" s="875"/>
      <c r="AB4" s="826" t="s">
        <v>960</v>
      </c>
      <c r="AC4" s="826" t="s">
        <v>962</v>
      </c>
      <c r="AD4" s="832"/>
      <c r="AE4" s="819"/>
      <c r="AF4" s="816"/>
      <c r="AG4" s="816"/>
      <c r="AH4" s="816"/>
      <c r="AI4" s="816"/>
      <c r="AJ4" s="816"/>
      <c r="AK4" s="816"/>
      <c r="AL4" s="816"/>
      <c r="AM4" s="813"/>
    </row>
    <row r="5" spans="1:39" s="4" customFormat="1" ht="24" customHeight="1" thickBot="1" x14ac:dyDescent="0.3">
      <c r="A5" s="829"/>
      <c r="B5" s="827"/>
      <c r="C5" s="827"/>
      <c r="D5" s="827"/>
      <c r="E5" s="827"/>
      <c r="F5" s="243" t="s">
        <v>967</v>
      </c>
      <c r="G5" s="243" t="s">
        <v>1242</v>
      </c>
      <c r="H5" s="243" t="s">
        <v>971</v>
      </c>
      <c r="I5" s="243" t="s">
        <v>953</v>
      </c>
      <c r="J5" s="243" t="s">
        <v>971</v>
      </c>
      <c r="K5" s="243" t="s">
        <v>953</v>
      </c>
      <c r="L5" s="243" t="s">
        <v>973</v>
      </c>
      <c r="M5" s="243" t="s">
        <v>980</v>
      </c>
      <c r="N5" s="243" t="s">
        <v>817</v>
      </c>
      <c r="O5" s="243" t="s">
        <v>961</v>
      </c>
      <c r="P5" s="243" t="s">
        <v>874</v>
      </c>
      <c r="Q5" s="243" t="s">
        <v>961</v>
      </c>
      <c r="R5" s="243" t="s">
        <v>874</v>
      </c>
      <c r="S5" s="243" t="s">
        <v>961</v>
      </c>
      <c r="T5" s="827"/>
      <c r="U5" s="243" t="s">
        <v>1213</v>
      </c>
      <c r="V5" s="243" t="s">
        <v>1175</v>
      </c>
      <c r="W5" s="827"/>
      <c r="X5" s="243" t="s">
        <v>978</v>
      </c>
      <c r="Y5" s="243" t="s">
        <v>980</v>
      </c>
      <c r="Z5" s="243" t="s">
        <v>817</v>
      </c>
      <c r="AA5" s="243" t="s">
        <v>818</v>
      </c>
      <c r="AB5" s="827"/>
      <c r="AC5" s="827"/>
      <c r="AD5" s="833"/>
      <c r="AE5" s="820"/>
      <c r="AF5" s="817"/>
      <c r="AG5" s="817"/>
      <c r="AH5" s="817"/>
      <c r="AI5" s="817"/>
      <c r="AJ5" s="817"/>
      <c r="AK5" s="817"/>
      <c r="AL5" s="817"/>
      <c r="AM5" s="814"/>
    </row>
    <row r="6" spans="1:39" s="32" customFormat="1" ht="30" customHeight="1" thickTop="1" x14ac:dyDescent="0.25">
      <c r="A6" s="245" t="s">
        <v>572</v>
      </c>
      <c r="B6" s="246" t="s">
        <v>1150</v>
      </c>
      <c r="C6" s="246" t="s">
        <v>1161</v>
      </c>
      <c r="D6" s="246" t="s">
        <v>1162</v>
      </c>
      <c r="E6" s="246" t="s">
        <v>1163</v>
      </c>
      <c r="F6" s="259">
        <v>240</v>
      </c>
      <c r="G6" s="260">
        <f>ROUND(F6*0.06309,2-LEN(INT(F6*0.06309)))</f>
        <v>15</v>
      </c>
      <c r="H6" s="259">
        <v>90</v>
      </c>
      <c r="I6" s="274">
        <f>IF(ISNUMBER(H6)=TRUE,ROUND((5/9)*(H6-32),1),"")</f>
        <v>32.200000000000003</v>
      </c>
      <c r="J6" s="259">
        <v>120</v>
      </c>
      <c r="K6" s="274">
        <f t="shared" ref="K6:K16" si="0">IF(ISNUMBER(J6)=TRUE,ROUND((5/9)*(J6-32),1),"")</f>
        <v>48.9</v>
      </c>
      <c r="L6" s="259">
        <v>18</v>
      </c>
      <c r="M6" s="274">
        <f>ROUND(L6*2.989,2-LEN(INT(L6*2.989)))</f>
        <v>54</v>
      </c>
      <c r="N6" s="259"/>
      <c r="O6" s="274"/>
      <c r="P6" s="259">
        <v>2640</v>
      </c>
      <c r="Q6" s="274">
        <f>ROUND(P6*0.293,2-LEN(INT(P6*0.293)))</f>
        <v>770</v>
      </c>
      <c r="R6" s="259">
        <v>3100</v>
      </c>
      <c r="S6" s="274">
        <f t="shared" ref="S6:S16" si="1">ROUND(R6*0.293,2-LEN(INT(R6*0.293)))</f>
        <v>910</v>
      </c>
      <c r="T6" s="301">
        <v>85</v>
      </c>
      <c r="U6" s="259">
        <v>14</v>
      </c>
      <c r="V6" s="260">
        <f>ROUND(U6*250,2-LEN(INT(U6*250)))</f>
        <v>3500</v>
      </c>
      <c r="W6" s="246" t="s">
        <v>1399</v>
      </c>
      <c r="X6" s="259">
        <v>75</v>
      </c>
      <c r="Y6" s="260">
        <f>ROUND(X6*6.9,2-LEN(INT(X6*6.9)))</f>
        <v>520</v>
      </c>
      <c r="Z6" s="311">
        <v>1</v>
      </c>
      <c r="AA6" s="406">
        <f>ROUND(Z6*746,2-LEN(INT(Z6*746)))</f>
        <v>750</v>
      </c>
      <c r="AB6" s="264">
        <v>1</v>
      </c>
      <c r="AC6" s="264">
        <v>120</v>
      </c>
      <c r="AD6" s="247" t="s">
        <v>1153</v>
      </c>
      <c r="AE6" s="392"/>
      <c r="AF6" s="302"/>
      <c r="AG6" s="302"/>
      <c r="AH6" s="302"/>
      <c r="AI6" s="302"/>
      <c r="AJ6" s="302"/>
      <c r="AK6" s="302"/>
      <c r="AL6" s="302"/>
      <c r="AM6" s="303"/>
    </row>
    <row r="7" spans="1:39" s="32" customFormat="1" ht="30" customHeight="1" x14ac:dyDescent="0.25">
      <c r="A7" s="47" t="s">
        <v>573</v>
      </c>
      <c r="B7" s="182" t="s">
        <v>1220</v>
      </c>
      <c r="C7" s="182" t="s">
        <v>1794</v>
      </c>
      <c r="D7" s="182" t="s">
        <v>1162</v>
      </c>
      <c r="E7" s="182" t="s">
        <v>1796</v>
      </c>
      <c r="F7" s="165">
        <v>160</v>
      </c>
      <c r="G7" s="183">
        <f>ROUND(F7*0.06309,2-LEN(INT(F7*0.06309)))</f>
        <v>10</v>
      </c>
      <c r="H7" s="165">
        <v>120</v>
      </c>
      <c r="I7" s="274">
        <f t="shared" ref="I7:I16" si="2">IF(ISNUMBER(H7)=TRUE,ROUND((5/9)*(H7-32),1),"")</f>
        <v>48.9</v>
      </c>
      <c r="J7" s="165">
        <v>160</v>
      </c>
      <c r="K7" s="274">
        <f t="shared" si="0"/>
        <v>71.099999999999994</v>
      </c>
      <c r="L7" s="165">
        <v>13</v>
      </c>
      <c r="M7" s="181">
        <f>ROUND(L7*2.989,2-LEN(INT(L7*2.989)))</f>
        <v>39</v>
      </c>
      <c r="N7" s="165"/>
      <c r="O7" s="181"/>
      <c r="P7" s="165">
        <v>3280</v>
      </c>
      <c r="Q7" s="274">
        <f t="shared" ref="Q7:Q16" si="3">ROUND(P7*0.293,2-LEN(INT(P7*0.293)))</f>
        <v>960</v>
      </c>
      <c r="R7" s="165">
        <v>4000</v>
      </c>
      <c r="S7" s="274">
        <f t="shared" si="1"/>
        <v>1200</v>
      </c>
      <c r="T7" s="169">
        <v>82</v>
      </c>
      <c r="U7" s="165">
        <v>14</v>
      </c>
      <c r="V7" s="183">
        <f>ROUND(U7*250,2-LEN(INT(U7*250)))</f>
        <v>3500</v>
      </c>
      <c r="W7" s="182" t="s">
        <v>1399</v>
      </c>
      <c r="X7" s="165">
        <v>75</v>
      </c>
      <c r="Y7" s="183">
        <f>ROUND(X7*6.9,2-LEN(INT(X7*6.9)))</f>
        <v>520</v>
      </c>
      <c r="Z7" s="161">
        <v>1</v>
      </c>
      <c r="AA7" s="183">
        <f t="shared" ref="AA7:AA16" si="4">ROUND(Z7*746,2-LEN(INT(Z7*746)))</f>
        <v>750</v>
      </c>
      <c r="AB7" s="185">
        <v>1</v>
      </c>
      <c r="AC7" s="185">
        <v>120</v>
      </c>
      <c r="AD7" s="46"/>
      <c r="AE7" s="393"/>
      <c r="AF7" s="67"/>
      <c r="AG7" s="67"/>
      <c r="AH7" s="67"/>
      <c r="AI7" s="67"/>
      <c r="AJ7" s="67"/>
      <c r="AK7" s="67"/>
      <c r="AL7" s="67"/>
      <c r="AM7" s="68"/>
    </row>
    <row r="8" spans="1:39" s="32" customFormat="1" ht="30" customHeight="1" x14ac:dyDescent="0.25">
      <c r="A8" s="47" t="s">
        <v>574</v>
      </c>
      <c r="B8" s="182" t="s">
        <v>1800</v>
      </c>
      <c r="C8" s="182" t="s">
        <v>2071</v>
      </c>
      <c r="D8" s="182" t="s">
        <v>1795</v>
      </c>
      <c r="E8" s="182" t="s">
        <v>1797</v>
      </c>
      <c r="F8" s="165">
        <v>560</v>
      </c>
      <c r="G8" s="183">
        <f>ROUND(F8*0.06309,2-LEN(INT(F8*0.06309)))</f>
        <v>35</v>
      </c>
      <c r="H8" s="165">
        <v>120</v>
      </c>
      <c r="I8" s="274">
        <f t="shared" si="2"/>
        <v>48.9</v>
      </c>
      <c r="J8" s="165">
        <v>180</v>
      </c>
      <c r="K8" s="274">
        <f t="shared" si="0"/>
        <v>82.2</v>
      </c>
      <c r="L8" s="165">
        <v>20</v>
      </c>
      <c r="M8" s="181">
        <f>ROUND(L8*2.989,2-LEN(INT(L8*2.989)))</f>
        <v>60</v>
      </c>
      <c r="N8" s="165"/>
      <c r="O8" s="181"/>
      <c r="P8" s="165">
        <v>16738</v>
      </c>
      <c r="Q8" s="274">
        <f t="shared" si="3"/>
        <v>4900</v>
      </c>
      <c r="R8" s="165">
        <v>21000</v>
      </c>
      <c r="S8" s="274">
        <f t="shared" si="1"/>
        <v>6200</v>
      </c>
      <c r="T8" s="169">
        <v>80</v>
      </c>
      <c r="U8" s="165">
        <v>14</v>
      </c>
      <c r="V8" s="183">
        <f>ROUND(U8*250,2-LEN(INT(U8*250)))</f>
        <v>3500</v>
      </c>
      <c r="W8" s="182" t="s">
        <v>1399</v>
      </c>
      <c r="X8" s="165">
        <v>75</v>
      </c>
      <c r="Y8" s="183">
        <f>ROUND(X8*6.9,2-LEN(INT(X8*6.9)))</f>
        <v>520</v>
      </c>
      <c r="Z8" s="161">
        <v>7.5</v>
      </c>
      <c r="AA8" s="183">
        <f t="shared" si="4"/>
        <v>5600</v>
      </c>
      <c r="AB8" s="185">
        <v>3</v>
      </c>
      <c r="AC8" s="185">
        <v>400</v>
      </c>
      <c r="AD8" s="46"/>
      <c r="AE8" s="393"/>
      <c r="AF8" s="67"/>
      <c r="AG8" s="67"/>
      <c r="AH8" s="67"/>
      <c r="AI8" s="67"/>
      <c r="AJ8" s="67"/>
      <c r="AK8" s="67"/>
      <c r="AL8" s="67"/>
      <c r="AM8" s="68"/>
    </row>
    <row r="9" spans="1:39" s="32" customFormat="1" ht="30" customHeight="1" x14ac:dyDescent="0.25">
      <c r="A9" s="47"/>
      <c r="B9" s="182"/>
      <c r="C9" s="182"/>
      <c r="D9" s="182"/>
      <c r="E9" s="182"/>
      <c r="F9" s="182"/>
      <c r="G9" s="183">
        <f t="shared" ref="G9:G16" si="5">ROUND(F9*0.06309,2-LEN(INT(F9*0.06309)))</f>
        <v>0</v>
      </c>
      <c r="H9" s="182"/>
      <c r="I9" s="274" t="str">
        <f t="shared" si="2"/>
        <v/>
      </c>
      <c r="J9" s="182"/>
      <c r="K9" s="274" t="str">
        <f t="shared" si="0"/>
        <v/>
      </c>
      <c r="L9" s="182"/>
      <c r="M9" s="181">
        <f t="shared" ref="M9:M16" si="6">ROUND(L9*2.989,2-LEN(INT(L9*2.989)))</f>
        <v>0</v>
      </c>
      <c r="N9" s="182"/>
      <c r="O9" s="181"/>
      <c r="P9" s="182"/>
      <c r="Q9" s="274">
        <f t="shared" si="3"/>
        <v>0</v>
      </c>
      <c r="R9" s="182"/>
      <c r="S9" s="274">
        <f t="shared" si="1"/>
        <v>0</v>
      </c>
      <c r="T9" s="61"/>
      <c r="U9" s="182"/>
      <c r="V9" s="183">
        <f t="shared" ref="V9:V16" si="7">ROUND(U9*250,2-LEN(INT(U9*250)))</f>
        <v>0</v>
      </c>
      <c r="W9" s="182"/>
      <c r="X9" s="182"/>
      <c r="Y9" s="183">
        <f t="shared" ref="Y9:Y16" si="8">ROUND(X9*6.9,2-LEN(INT(X9*6.9)))</f>
        <v>0</v>
      </c>
      <c r="Z9" s="161"/>
      <c r="AA9" s="183">
        <f t="shared" si="4"/>
        <v>0</v>
      </c>
      <c r="AB9" s="185"/>
      <c r="AC9" s="185"/>
      <c r="AD9" s="46"/>
      <c r="AE9" s="393"/>
      <c r="AF9" s="67"/>
      <c r="AG9" s="67"/>
      <c r="AH9" s="67"/>
      <c r="AI9" s="67"/>
      <c r="AJ9" s="67"/>
      <c r="AK9" s="67"/>
      <c r="AL9" s="67"/>
      <c r="AM9" s="68"/>
    </row>
    <row r="10" spans="1:39" s="32" customFormat="1" ht="30" customHeight="1" x14ac:dyDescent="0.25">
      <c r="A10" s="47"/>
      <c r="B10" s="182"/>
      <c r="C10" s="182"/>
      <c r="D10" s="182"/>
      <c r="E10" s="182"/>
      <c r="F10" s="182"/>
      <c r="G10" s="183">
        <f t="shared" si="5"/>
        <v>0</v>
      </c>
      <c r="H10" s="182"/>
      <c r="I10" s="274" t="str">
        <f t="shared" si="2"/>
        <v/>
      </c>
      <c r="J10" s="182"/>
      <c r="K10" s="274" t="str">
        <f t="shared" si="0"/>
        <v/>
      </c>
      <c r="L10" s="182"/>
      <c r="M10" s="181">
        <f t="shared" si="6"/>
        <v>0</v>
      </c>
      <c r="N10" s="182"/>
      <c r="O10" s="181"/>
      <c r="P10" s="182"/>
      <c r="Q10" s="274">
        <f t="shared" si="3"/>
        <v>0</v>
      </c>
      <c r="R10" s="182"/>
      <c r="S10" s="274">
        <f t="shared" si="1"/>
        <v>0</v>
      </c>
      <c r="T10" s="61"/>
      <c r="U10" s="182"/>
      <c r="V10" s="183">
        <f t="shared" si="7"/>
        <v>0</v>
      </c>
      <c r="W10" s="182"/>
      <c r="X10" s="182"/>
      <c r="Y10" s="183">
        <f t="shared" si="8"/>
        <v>0</v>
      </c>
      <c r="Z10" s="161"/>
      <c r="AA10" s="183">
        <f t="shared" si="4"/>
        <v>0</v>
      </c>
      <c r="AB10" s="185"/>
      <c r="AC10" s="185"/>
      <c r="AD10" s="46"/>
      <c r="AE10" s="393"/>
      <c r="AF10" s="67"/>
      <c r="AG10" s="67"/>
      <c r="AH10" s="67"/>
      <c r="AI10" s="67"/>
      <c r="AJ10" s="67"/>
      <c r="AK10" s="67"/>
      <c r="AL10" s="67"/>
      <c r="AM10" s="68"/>
    </row>
    <row r="11" spans="1:39" s="32" customFormat="1" ht="30" customHeight="1" x14ac:dyDescent="0.25">
      <c r="A11" s="47"/>
      <c r="B11" s="182"/>
      <c r="C11" s="182"/>
      <c r="D11" s="182"/>
      <c r="E11" s="182"/>
      <c r="F11" s="182"/>
      <c r="G11" s="183">
        <f t="shared" si="5"/>
        <v>0</v>
      </c>
      <c r="H11" s="182"/>
      <c r="I11" s="274" t="str">
        <f t="shared" si="2"/>
        <v/>
      </c>
      <c r="J11" s="182"/>
      <c r="K11" s="274" t="str">
        <f t="shared" si="0"/>
        <v/>
      </c>
      <c r="L11" s="182"/>
      <c r="M11" s="181">
        <f t="shared" si="6"/>
        <v>0</v>
      </c>
      <c r="N11" s="182"/>
      <c r="O11" s="181"/>
      <c r="P11" s="182"/>
      <c r="Q11" s="274">
        <f t="shared" si="3"/>
        <v>0</v>
      </c>
      <c r="R11" s="182"/>
      <c r="S11" s="274">
        <f t="shared" si="1"/>
        <v>0</v>
      </c>
      <c r="T11" s="61"/>
      <c r="U11" s="182"/>
      <c r="V11" s="183">
        <f t="shared" si="7"/>
        <v>0</v>
      </c>
      <c r="W11" s="182"/>
      <c r="X11" s="182"/>
      <c r="Y11" s="183">
        <f t="shared" si="8"/>
        <v>0</v>
      </c>
      <c r="Z11" s="161"/>
      <c r="AA11" s="183">
        <f t="shared" si="4"/>
        <v>0</v>
      </c>
      <c r="AB11" s="185"/>
      <c r="AC11" s="185"/>
      <c r="AD11" s="46"/>
      <c r="AE11" s="393"/>
      <c r="AF11" s="67"/>
      <c r="AG11" s="67"/>
      <c r="AH11" s="67"/>
      <c r="AI11" s="67"/>
      <c r="AJ11" s="67"/>
      <c r="AK11" s="67"/>
      <c r="AL11" s="67"/>
      <c r="AM11" s="68"/>
    </row>
    <row r="12" spans="1:39" s="32" customFormat="1" ht="30" customHeight="1" x14ac:dyDescent="0.25">
      <c r="A12" s="47"/>
      <c r="B12" s="182"/>
      <c r="C12" s="182"/>
      <c r="D12" s="182"/>
      <c r="E12" s="182"/>
      <c r="F12" s="182"/>
      <c r="G12" s="183">
        <f t="shared" si="5"/>
        <v>0</v>
      </c>
      <c r="H12" s="182"/>
      <c r="I12" s="274" t="str">
        <f t="shared" si="2"/>
        <v/>
      </c>
      <c r="J12" s="182"/>
      <c r="K12" s="274" t="str">
        <f t="shared" si="0"/>
        <v/>
      </c>
      <c r="L12" s="182"/>
      <c r="M12" s="181">
        <f t="shared" si="6"/>
        <v>0</v>
      </c>
      <c r="N12" s="182"/>
      <c r="O12" s="181"/>
      <c r="P12" s="182"/>
      <c r="Q12" s="274">
        <f t="shared" si="3"/>
        <v>0</v>
      </c>
      <c r="R12" s="182"/>
      <c r="S12" s="274">
        <f t="shared" si="1"/>
        <v>0</v>
      </c>
      <c r="T12" s="61"/>
      <c r="U12" s="182"/>
      <c r="V12" s="183">
        <f t="shared" si="7"/>
        <v>0</v>
      </c>
      <c r="W12" s="182"/>
      <c r="X12" s="182"/>
      <c r="Y12" s="183">
        <f t="shared" si="8"/>
        <v>0</v>
      </c>
      <c r="Z12" s="161"/>
      <c r="AA12" s="183">
        <f t="shared" si="4"/>
        <v>0</v>
      </c>
      <c r="AB12" s="185"/>
      <c r="AC12" s="185"/>
      <c r="AD12" s="46"/>
      <c r="AE12" s="393"/>
      <c r="AF12" s="67"/>
      <c r="AG12" s="67"/>
      <c r="AH12" s="67"/>
      <c r="AI12" s="67"/>
      <c r="AJ12" s="67"/>
      <c r="AK12" s="67"/>
      <c r="AL12" s="67"/>
      <c r="AM12" s="68"/>
    </row>
    <row r="13" spans="1:39" s="32" customFormat="1" ht="30" customHeight="1" x14ac:dyDescent="0.25">
      <c r="A13" s="47"/>
      <c r="B13" s="182"/>
      <c r="C13" s="182"/>
      <c r="D13" s="182"/>
      <c r="E13" s="182"/>
      <c r="F13" s="182"/>
      <c r="G13" s="183">
        <f t="shared" si="5"/>
        <v>0</v>
      </c>
      <c r="H13" s="182"/>
      <c r="I13" s="274" t="str">
        <f t="shared" si="2"/>
        <v/>
      </c>
      <c r="J13" s="182"/>
      <c r="K13" s="274" t="str">
        <f t="shared" si="0"/>
        <v/>
      </c>
      <c r="L13" s="182"/>
      <c r="M13" s="181">
        <f t="shared" si="6"/>
        <v>0</v>
      </c>
      <c r="N13" s="182"/>
      <c r="O13" s="181"/>
      <c r="P13" s="182"/>
      <c r="Q13" s="274">
        <f t="shared" si="3"/>
        <v>0</v>
      </c>
      <c r="R13" s="182"/>
      <c r="S13" s="274">
        <f t="shared" si="1"/>
        <v>0</v>
      </c>
      <c r="T13" s="61"/>
      <c r="U13" s="182"/>
      <c r="V13" s="183">
        <f t="shared" si="7"/>
        <v>0</v>
      </c>
      <c r="W13" s="182"/>
      <c r="X13" s="182"/>
      <c r="Y13" s="183">
        <f t="shared" si="8"/>
        <v>0</v>
      </c>
      <c r="Z13" s="161"/>
      <c r="AA13" s="183">
        <f t="shared" si="4"/>
        <v>0</v>
      </c>
      <c r="AB13" s="185"/>
      <c r="AC13" s="185"/>
      <c r="AD13" s="46"/>
      <c r="AE13" s="393"/>
      <c r="AF13" s="67"/>
      <c r="AG13" s="67"/>
      <c r="AH13" s="67"/>
      <c r="AI13" s="67"/>
      <c r="AJ13" s="67"/>
      <c r="AK13" s="67"/>
      <c r="AL13" s="67"/>
      <c r="AM13" s="68"/>
    </row>
    <row r="14" spans="1:39" s="32" customFormat="1" ht="30" customHeight="1" x14ac:dyDescent="0.25">
      <c r="A14" s="47"/>
      <c r="B14" s="182"/>
      <c r="C14" s="182"/>
      <c r="D14" s="182"/>
      <c r="E14" s="182"/>
      <c r="F14" s="182"/>
      <c r="G14" s="183">
        <f t="shared" si="5"/>
        <v>0</v>
      </c>
      <c r="H14" s="182"/>
      <c r="I14" s="274" t="str">
        <f t="shared" si="2"/>
        <v/>
      </c>
      <c r="J14" s="182"/>
      <c r="K14" s="274" t="str">
        <f t="shared" si="0"/>
        <v/>
      </c>
      <c r="L14" s="182"/>
      <c r="M14" s="181">
        <f t="shared" si="6"/>
        <v>0</v>
      </c>
      <c r="N14" s="182"/>
      <c r="O14" s="181"/>
      <c r="P14" s="182"/>
      <c r="Q14" s="274">
        <f t="shared" si="3"/>
        <v>0</v>
      </c>
      <c r="R14" s="182"/>
      <c r="S14" s="274">
        <f t="shared" si="1"/>
        <v>0</v>
      </c>
      <c r="T14" s="61"/>
      <c r="U14" s="182"/>
      <c r="V14" s="183">
        <f t="shared" si="7"/>
        <v>0</v>
      </c>
      <c r="W14" s="182"/>
      <c r="X14" s="182"/>
      <c r="Y14" s="183">
        <f t="shared" si="8"/>
        <v>0</v>
      </c>
      <c r="Z14" s="161"/>
      <c r="AA14" s="183">
        <f t="shared" si="4"/>
        <v>0</v>
      </c>
      <c r="AB14" s="185"/>
      <c r="AC14" s="185"/>
      <c r="AD14" s="46"/>
      <c r="AE14" s="393"/>
      <c r="AF14" s="67"/>
      <c r="AG14" s="67"/>
      <c r="AH14" s="67"/>
      <c r="AI14" s="67"/>
      <c r="AJ14" s="67"/>
      <c r="AK14" s="67"/>
      <c r="AL14" s="67"/>
      <c r="AM14" s="68"/>
    </row>
    <row r="15" spans="1:39" s="32" customFormat="1" ht="30" customHeight="1" x14ac:dyDescent="0.25">
      <c r="A15" s="47"/>
      <c r="B15" s="182"/>
      <c r="C15" s="182"/>
      <c r="D15" s="182"/>
      <c r="E15" s="182"/>
      <c r="F15" s="182"/>
      <c r="G15" s="183">
        <f t="shared" si="5"/>
        <v>0</v>
      </c>
      <c r="H15" s="182"/>
      <c r="I15" s="274" t="str">
        <f t="shared" si="2"/>
        <v/>
      </c>
      <c r="J15" s="182"/>
      <c r="K15" s="274" t="str">
        <f t="shared" si="0"/>
        <v/>
      </c>
      <c r="L15" s="182"/>
      <c r="M15" s="181">
        <f t="shared" si="6"/>
        <v>0</v>
      </c>
      <c r="N15" s="182"/>
      <c r="O15" s="181"/>
      <c r="P15" s="182"/>
      <c r="Q15" s="274">
        <f t="shared" si="3"/>
        <v>0</v>
      </c>
      <c r="R15" s="182"/>
      <c r="S15" s="274">
        <f t="shared" si="1"/>
        <v>0</v>
      </c>
      <c r="T15" s="61"/>
      <c r="U15" s="182"/>
      <c r="V15" s="183">
        <f t="shared" si="7"/>
        <v>0</v>
      </c>
      <c r="W15" s="182"/>
      <c r="X15" s="182"/>
      <c r="Y15" s="183">
        <f t="shared" si="8"/>
        <v>0</v>
      </c>
      <c r="Z15" s="161"/>
      <c r="AA15" s="183">
        <f t="shared" si="4"/>
        <v>0</v>
      </c>
      <c r="AB15" s="185"/>
      <c r="AC15" s="185"/>
      <c r="AD15" s="46"/>
      <c r="AE15" s="393"/>
      <c r="AF15" s="67"/>
      <c r="AG15" s="67"/>
      <c r="AH15" s="67"/>
      <c r="AI15" s="67"/>
      <c r="AJ15" s="67"/>
      <c r="AK15" s="67"/>
      <c r="AL15" s="67"/>
      <c r="AM15" s="68"/>
    </row>
    <row r="16" spans="1:39" s="32" customFormat="1" ht="30" customHeight="1" thickBot="1" x14ac:dyDescent="0.3">
      <c r="A16" s="29"/>
      <c r="B16" s="30"/>
      <c r="C16" s="30"/>
      <c r="D16" s="30"/>
      <c r="E16" s="30"/>
      <c r="F16" s="30"/>
      <c r="G16" s="34">
        <f t="shared" si="5"/>
        <v>0</v>
      </c>
      <c r="H16" s="30"/>
      <c r="I16" s="184" t="str">
        <f t="shared" si="2"/>
        <v/>
      </c>
      <c r="J16" s="30"/>
      <c r="K16" s="184" t="str">
        <f t="shared" si="0"/>
        <v/>
      </c>
      <c r="L16" s="30"/>
      <c r="M16" s="184">
        <f t="shared" si="6"/>
        <v>0</v>
      </c>
      <c r="N16" s="30"/>
      <c r="O16" s="184"/>
      <c r="P16" s="30"/>
      <c r="Q16" s="184">
        <f t="shared" si="3"/>
        <v>0</v>
      </c>
      <c r="R16" s="30"/>
      <c r="S16" s="184">
        <f t="shared" si="1"/>
        <v>0</v>
      </c>
      <c r="T16" s="62"/>
      <c r="U16" s="30"/>
      <c r="V16" s="34">
        <f t="shared" si="7"/>
        <v>0</v>
      </c>
      <c r="W16" s="30"/>
      <c r="X16" s="30"/>
      <c r="Y16" s="34">
        <f t="shared" si="8"/>
        <v>0</v>
      </c>
      <c r="Z16" s="162"/>
      <c r="AA16" s="34">
        <f t="shared" si="4"/>
        <v>0</v>
      </c>
      <c r="AB16" s="149"/>
      <c r="AC16" s="149"/>
      <c r="AD16" s="31"/>
      <c r="AE16" s="391"/>
      <c r="AF16" s="306"/>
      <c r="AG16" s="306"/>
      <c r="AH16" s="306"/>
      <c r="AI16" s="306"/>
      <c r="AJ16" s="306"/>
      <c r="AK16" s="306"/>
      <c r="AL16" s="306"/>
      <c r="AM16" s="308"/>
    </row>
    <row r="17" spans="1:38" ht="24.75" customHeight="1" x14ac:dyDescent="0.25">
      <c r="AE17" s="24"/>
      <c r="AF17" s="24"/>
      <c r="AG17" s="24"/>
      <c r="AH17" s="24"/>
      <c r="AI17" s="24"/>
      <c r="AJ17" s="24"/>
      <c r="AK17" s="24"/>
      <c r="AL17" s="24"/>
    </row>
    <row r="18" spans="1:38" ht="24.75" customHeight="1" x14ac:dyDescent="0.25">
      <c r="A18" s="843" t="s">
        <v>825</v>
      </c>
      <c r="B18" s="843"/>
      <c r="C18" s="843"/>
      <c r="D18" s="843"/>
      <c r="E18" s="843"/>
      <c r="F18" s="843"/>
      <c r="G18" s="843"/>
      <c r="H18" s="843"/>
      <c r="I18" s="843"/>
      <c r="J18" s="843"/>
      <c r="K18" s="843"/>
      <c r="L18" s="843"/>
      <c r="M18" s="843"/>
      <c r="N18" s="843"/>
      <c r="O18" s="843"/>
      <c r="P18" s="843"/>
      <c r="Q18" s="843"/>
      <c r="R18" s="843"/>
      <c r="S18" s="843"/>
      <c r="T18" s="843"/>
      <c r="U18" s="843"/>
      <c r="V18" s="843"/>
      <c r="W18" s="843"/>
      <c r="X18" s="843"/>
    </row>
    <row r="19" spans="1:38" ht="24.75" customHeight="1" x14ac:dyDescent="0.25">
      <c r="A19" s="835" t="s">
        <v>793</v>
      </c>
      <c r="B19" s="835"/>
      <c r="C19" s="835"/>
      <c r="D19" s="835"/>
      <c r="E19" s="835"/>
      <c r="F19" s="835"/>
      <c r="G19" s="835"/>
      <c r="H19" s="835"/>
      <c r="I19" s="835"/>
      <c r="J19" s="835"/>
      <c r="K19" s="835"/>
      <c r="L19" s="835"/>
      <c r="M19" s="835"/>
      <c r="N19" s="835"/>
      <c r="O19" s="835"/>
      <c r="P19" s="835"/>
      <c r="Q19" s="835"/>
      <c r="R19" s="835"/>
      <c r="S19" s="835"/>
      <c r="T19" s="835"/>
      <c r="U19" s="835"/>
      <c r="V19" s="835"/>
      <c r="W19" s="384"/>
      <c r="X19" s="384"/>
    </row>
    <row r="20" spans="1:38" ht="35.1" customHeight="1" x14ac:dyDescent="0.25">
      <c r="A20" s="919" t="s">
        <v>2300</v>
      </c>
      <c r="B20" s="919"/>
      <c r="C20" s="919"/>
      <c r="D20" s="919"/>
      <c r="E20" s="919"/>
    </row>
    <row r="21" spans="1:38" ht="30" customHeight="1" x14ac:dyDescent="0.25"/>
    <row r="22" spans="1:38" ht="30" customHeight="1" x14ac:dyDescent="0.25"/>
    <row r="23" spans="1:38" ht="30" customHeight="1" x14ac:dyDescent="0.25"/>
    <row r="24" spans="1:38" ht="30" customHeight="1" x14ac:dyDescent="0.25"/>
  </sheetData>
  <mergeCells count="37">
    <mergeCell ref="A2:AD2"/>
    <mergeCell ref="AE2:AM2"/>
    <mergeCell ref="A3:A5"/>
    <mergeCell ref="B3:B5"/>
    <mergeCell ref="C3:C5"/>
    <mergeCell ref="D3:D5"/>
    <mergeCell ref="E3:E5"/>
    <mergeCell ref="F3:M3"/>
    <mergeCell ref="N3:S3"/>
    <mergeCell ref="T3:T5"/>
    <mergeCell ref="AC4:AC5"/>
    <mergeCell ref="AI3:AI5"/>
    <mergeCell ref="AJ3:AJ5"/>
    <mergeCell ref="AK3:AK5"/>
    <mergeCell ref="U3:V4"/>
    <mergeCell ref="W3:W5"/>
    <mergeCell ref="X3:Y4"/>
    <mergeCell ref="Z3:AC3"/>
    <mergeCell ref="AD3:AD5"/>
    <mergeCell ref="AE3:AE5"/>
    <mergeCell ref="AB4:AB5"/>
    <mergeCell ref="A18:X18"/>
    <mergeCell ref="A19:V19"/>
    <mergeCell ref="A20:E20"/>
    <mergeCell ref="AL3:AL5"/>
    <mergeCell ref="AM3:AM5"/>
    <mergeCell ref="F4:G4"/>
    <mergeCell ref="H4:I4"/>
    <mergeCell ref="J4:K4"/>
    <mergeCell ref="L4:M4"/>
    <mergeCell ref="N4:O4"/>
    <mergeCell ref="P4:Q4"/>
    <mergeCell ref="R4:S4"/>
    <mergeCell ref="Z4:AA4"/>
    <mergeCell ref="AF3:AF5"/>
    <mergeCell ref="AG3:AG5"/>
    <mergeCell ref="AH3:AH5"/>
  </mergeCells>
  <printOptions horizontalCentered="1"/>
  <pageMargins left="0" right="0" top="1" bottom="0.75" header="0.3" footer="0.3"/>
  <pageSetup paperSize="3" scale="75" orientation="landscape" r:id="rId1"/>
  <headerFooter alignWithMargins="0">
    <oddHeader>&amp;C&amp;16
&amp;A</oddHeader>
    <oddFooter>&amp;C&amp;14ISSUED
JUNE 2009&amp;R&amp;12&amp;F &amp;A
Page 58</oddFooter>
  </headerFooter>
  <colBreaks count="1" manualBreakCount="1">
    <brk id="30"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O21"/>
  <sheetViews>
    <sheetView showGridLines="0" zoomScale="60" zoomScaleNormal="60" zoomScalePageLayoutView="60" workbookViewId="0"/>
  </sheetViews>
  <sheetFormatPr defaultColWidth="9.109375" defaultRowHeight="13.2" x14ac:dyDescent="0.25"/>
  <cols>
    <col min="1" max="1" width="11.44140625" style="2" customWidth="1"/>
    <col min="2" max="2" width="13.44140625" style="2" customWidth="1"/>
    <col min="3" max="3" width="14.109375" style="2" customWidth="1"/>
    <col min="4" max="4" width="15.44140625" style="2" customWidth="1"/>
    <col min="5" max="6" width="8.6640625" style="2" customWidth="1"/>
    <col min="7" max="7" width="10.44140625" style="2" customWidth="1"/>
    <col min="8" max="8" width="7.6640625" style="2" customWidth="1"/>
    <col min="9" max="9" width="11.88671875" style="2" customWidth="1"/>
    <col min="10" max="11" width="8.6640625" style="2" customWidth="1"/>
    <col min="12" max="15" width="7.6640625" style="2" customWidth="1"/>
    <col min="16" max="17" width="8.109375" style="2" customWidth="1"/>
    <col min="18" max="18" width="11.109375" style="2" customWidth="1"/>
    <col min="19" max="26" width="7.33203125" style="2" customWidth="1"/>
    <col min="27" max="27" width="11.44140625" style="2" customWidth="1"/>
    <col min="28" max="28" width="10.109375" style="2" customWidth="1"/>
    <col min="29" max="29" width="9.88671875" style="2" bestFit="1" customWidth="1"/>
    <col min="30" max="30" width="7.88671875" style="2" bestFit="1" customWidth="1"/>
    <col min="31" max="31" width="12.5546875" style="2" customWidth="1"/>
    <col min="32" max="32" width="24.44140625" style="2" customWidth="1"/>
    <col min="33" max="33" width="21.88671875" style="2" bestFit="1" customWidth="1"/>
    <col min="34" max="35" width="12.6640625" style="2" customWidth="1"/>
    <col min="36" max="36" width="18.88671875" style="2" customWidth="1"/>
    <col min="37" max="37" width="17.88671875" style="2" customWidth="1"/>
    <col min="38" max="40" width="20.6640625" style="2" customWidth="1"/>
    <col min="41" max="41" width="8.6640625" style="2" customWidth="1"/>
    <col min="42" max="16384" width="9.109375" style="2"/>
  </cols>
  <sheetData>
    <row r="1" spans="1:41" ht="44.25" customHeight="1" thickBot="1" x14ac:dyDescent="0.3"/>
    <row r="2" spans="1:41" s="27" customFormat="1" ht="25.5" customHeight="1" x14ac:dyDescent="0.25">
      <c r="A2" s="823" t="s">
        <v>851</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5"/>
      <c r="AG2" s="1070" t="s">
        <v>909</v>
      </c>
      <c r="AH2" s="1032"/>
      <c r="AI2" s="1032"/>
      <c r="AJ2" s="1032"/>
      <c r="AK2" s="1032"/>
      <c r="AL2" s="1032"/>
      <c r="AM2" s="1032"/>
      <c r="AN2" s="1032"/>
      <c r="AO2" s="1033"/>
    </row>
    <row r="3" spans="1:41" s="4" customFormat="1" ht="25.5" customHeight="1" x14ac:dyDescent="0.25">
      <c r="A3" s="828" t="s">
        <v>911</v>
      </c>
      <c r="B3" s="826" t="s">
        <v>836</v>
      </c>
      <c r="C3" s="826" t="s">
        <v>929</v>
      </c>
      <c r="D3" s="826" t="s">
        <v>842</v>
      </c>
      <c r="E3" s="826" t="s">
        <v>951</v>
      </c>
      <c r="F3" s="826"/>
      <c r="G3" s="853" t="s">
        <v>1716</v>
      </c>
      <c r="H3" s="853" t="s">
        <v>1793</v>
      </c>
      <c r="I3" s="853" t="s">
        <v>1805</v>
      </c>
      <c r="J3" s="846" t="s">
        <v>852</v>
      </c>
      <c r="K3" s="882"/>
      <c r="L3" s="882"/>
      <c r="M3" s="882"/>
      <c r="N3" s="882"/>
      <c r="O3" s="882"/>
      <c r="P3" s="882"/>
      <c r="Q3" s="882"/>
      <c r="R3" s="848"/>
      <c r="S3" s="846" t="s">
        <v>853</v>
      </c>
      <c r="T3" s="882"/>
      <c r="U3" s="882"/>
      <c r="V3" s="882"/>
      <c r="W3" s="882"/>
      <c r="X3" s="882"/>
      <c r="Y3" s="882"/>
      <c r="Z3" s="882"/>
      <c r="AA3" s="848"/>
      <c r="AB3" s="826" t="s">
        <v>1058</v>
      </c>
      <c r="AC3" s="826"/>
      <c r="AD3" s="826"/>
      <c r="AE3" s="826"/>
      <c r="AF3" s="832" t="s">
        <v>822</v>
      </c>
      <c r="AG3" s="818" t="s">
        <v>906</v>
      </c>
      <c r="AH3" s="815" t="s">
        <v>931</v>
      </c>
      <c r="AI3" s="815" t="s">
        <v>932</v>
      </c>
      <c r="AJ3" s="815" t="s">
        <v>2085</v>
      </c>
      <c r="AK3" s="815" t="s">
        <v>2086</v>
      </c>
      <c r="AL3" s="815" t="s">
        <v>933</v>
      </c>
      <c r="AM3" s="815" t="s">
        <v>940</v>
      </c>
      <c r="AN3" s="815" t="s">
        <v>941</v>
      </c>
      <c r="AO3" s="812" t="s">
        <v>934</v>
      </c>
    </row>
    <row r="4" spans="1:41" s="4" customFormat="1" ht="25.5" customHeight="1" x14ac:dyDescent="0.25">
      <c r="A4" s="828"/>
      <c r="B4" s="826"/>
      <c r="C4" s="826"/>
      <c r="D4" s="826"/>
      <c r="E4" s="826"/>
      <c r="F4" s="826"/>
      <c r="G4" s="821"/>
      <c r="H4" s="890"/>
      <c r="I4" s="821"/>
      <c r="J4" s="826" t="s">
        <v>989</v>
      </c>
      <c r="K4" s="826"/>
      <c r="L4" s="826" t="s">
        <v>1003</v>
      </c>
      <c r="M4" s="826"/>
      <c r="N4" s="826" t="s">
        <v>1017</v>
      </c>
      <c r="O4" s="826"/>
      <c r="P4" s="826" t="s">
        <v>981</v>
      </c>
      <c r="Q4" s="826"/>
      <c r="R4" s="853" t="s">
        <v>1941</v>
      </c>
      <c r="S4" s="826" t="s">
        <v>989</v>
      </c>
      <c r="T4" s="826"/>
      <c r="U4" s="826" t="s">
        <v>1003</v>
      </c>
      <c r="V4" s="826"/>
      <c r="W4" s="826" t="s">
        <v>1017</v>
      </c>
      <c r="X4" s="826"/>
      <c r="Y4" s="826" t="s">
        <v>981</v>
      </c>
      <c r="Z4" s="826"/>
      <c r="AA4" s="853" t="s">
        <v>1941</v>
      </c>
      <c r="AB4" s="356" t="s">
        <v>1007</v>
      </c>
      <c r="AC4" s="826" t="s">
        <v>960</v>
      </c>
      <c r="AD4" s="826" t="s">
        <v>959</v>
      </c>
      <c r="AE4" s="826" t="s">
        <v>913</v>
      </c>
      <c r="AF4" s="832"/>
      <c r="AG4" s="819"/>
      <c r="AH4" s="816"/>
      <c r="AI4" s="816"/>
      <c r="AJ4" s="816"/>
      <c r="AK4" s="816"/>
      <c r="AL4" s="816"/>
      <c r="AM4" s="816"/>
      <c r="AN4" s="816"/>
      <c r="AO4" s="813"/>
    </row>
    <row r="5" spans="1:41" s="4" customFormat="1" ht="25.5" customHeight="1" thickBot="1" x14ac:dyDescent="0.3">
      <c r="A5" s="829"/>
      <c r="B5" s="827"/>
      <c r="C5" s="827"/>
      <c r="D5" s="827"/>
      <c r="E5" s="243" t="s">
        <v>1016</v>
      </c>
      <c r="F5" s="243" t="s">
        <v>961</v>
      </c>
      <c r="G5" s="822"/>
      <c r="H5" s="891"/>
      <c r="I5" s="822"/>
      <c r="J5" s="243" t="s">
        <v>967</v>
      </c>
      <c r="K5" s="243" t="s">
        <v>949</v>
      </c>
      <c r="L5" s="243" t="s">
        <v>971</v>
      </c>
      <c r="M5" s="243" t="s">
        <v>953</v>
      </c>
      <c r="N5" s="243" t="s">
        <v>971</v>
      </c>
      <c r="O5" s="243" t="s">
        <v>953</v>
      </c>
      <c r="P5" s="243" t="s">
        <v>973</v>
      </c>
      <c r="Q5" s="243" t="s">
        <v>980</v>
      </c>
      <c r="R5" s="891"/>
      <c r="S5" s="243" t="s">
        <v>967</v>
      </c>
      <c r="T5" s="243" t="s">
        <v>949</v>
      </c>
      <c r="U5" s="243" t="s">
        <v>971</v>
      </c>
      <c r="V5" s="243" t="s">
        <v>953</v>
      </c>
      <c r="W5" s="243" t="s">
        <v>971</v>
      </c>
      <c r="X5" s="243" t="s">
        <v>953</v>
      </c>
      <c r="Y5" s="243" t="s">
        <v>973</v>
      </c>
      <c r="Z5" s="243" t="s">
        <v>980</v>
      </c>
      <c r="AA5" s="891"/>
      <c r="AB5" s="218" t="s">
        <v>1720</v>
      </c>
      <c r="AC5" s="827"/>
      <c r="AD5" s="827"/>
      <c r="AE5" s="827"/>
      <c r="AF5" s="833"/>
      <c r="AG5" s="820"/>
      <c r="AH5" s="817"/>
      <c r="AI5" s="817"/>
      <c r="AJ5" s="817"/>
      <c r="AK5" s="817"/>
      <c r="AL5" s="817"/>
      <c r="AM5" s="817"/>
      <c r="AN5" s="817"/>
      <c r="AO5" s="814"/>
    </row>
    <row r="6" spans="1:41" s="33" customFormat="1" ht="32.1" customHeight="1" thickTop="1" x14ac:dyDescent="0.25">
      <c r="A6" s="245" t="s">
        <v>575</v>
      </c>
      <c r="B6" s="246" t="s">
        <v>923</v>
      </c>
      <c r="C6" s="246" t="s">
        <v>1182</v>
      </c>
      <c r="D6" s="246" t="s">
        <v>1752</v>
      </c>
      <c r="E6" s="259">
        <v>100</v>
      </c>
      <c r="F6" s="274">
        <f t="shared" ref="F6:F12" si="0">ROUND(E6*0.2844,2-LEN(INT(E6*0.2844)))</f>
        <v>28</v>
      </c>
      <c r="G6" s="259">
        <v>0.7</v>
      </c>
      <c r="H6" s="259">
        <v>5</v>
      </c>
      <c r="I6" s="259">
        <v>0.51</v>
      </c>
      <c r="J6" s="259">
        <v>230</v>
      </c>
      <c r="K6" s="274">
        <f t="shared" ref="K6:K12" si="1">ROUND(J6*0.06309,2-LEN(INT(J6*0.06309)))</f>
        <v>15</v>
      </c>
      <c r="L6" s="259">
        <v>56</v>
      </c>
      <c r="M6" s="274">
        <f>IF(ISNUMBER(L6)=TRUE,ROUND((5/9)*(L6-32),1),"")</f>
        <v>13.3</v>
      </c>
      <c r="N6" s="259">
        <v>42</v>
      </c>
      <c r="O6" s="274">
        <f t="shared" ref="O6:O12" si="2">IF(ISNUMBER(N6)=TRUE,ROUND((5/9)*(N6-32),1),"")</f>
        <v>5.6</v>
      </c>
      <c r="P6" s="259">
        <v>12</v>
      </c>
      <c r="Q6" s="274">
        <f t="shared" ref="Q6:Q12" si="3">ROUND(P6*2.989,2-LEN(INT(P6*2.989)))</f>
        <v>36</v>
      </c>
      <c r="R6" s="309">
        <v>1E-4</v>
      </c>
      <c r="S6" s="259">
        <v>300</v>
      </c>
      <c r="T6" s="260">
        <f t="shared" ref="T6:T12" si="4">ROUND(S6*0.06309,2-LEN(INT(S6*0.06309)))</f>
        <v>19</v>
      </c>
      <c r="U6" s="259">
        <v>85</v>
      </c>
      <c r="V6" s="274">
        <f t="shared" ref="V6:V12" si="5">IF(ISNUMBER(U6)=TRUE,ROUND((5/9)*(U6-32),1),"")</f>
        <v>29.4</v>
      </c>
      <c r="W6" s="259">
        <v>95</v>
      </c>
      <c r="X6" s="274">
        <f t="shared" ref="X6:X12" si="6">IF(ISNUMBER(W6)=TRUE,ROUND((5/9)*(W6-32),1),"")</f>
        <v>35</v>
      </c>
      <c r="Y6" s="259">
        <v>14</v>
      </c>
      <c r="Z6" s="274">
        <f t="shared" ref="Z6:Z12" si="7">ROUND(Y6*2.989,2-LEN(INT(Y6*2.989)))</f>
        <v>42</v>
      </c>
      <c r="AA6" s="309">
        <v>2.5000000000000001E-4</v>
      </c>
      <c r="AB6" s="259">
        <v>130</v>
      </c>
      <c r="AC6" s="264">
        <v>3</v>
      </c>
      <c r="AD6" s="264">
        <v>460</v>
      </c>
      <c r="AE6" s="310" t="s">
        <v>1111</v>
      </c>
      <c r="AF6" s="247" t="s">
        <v>1753</v>
      </c>
      <c r="AG6" s="392"/>
      <c r="AH6" s="302"/>
      <c r="AI6" s="302"/>
      <c r="AJ6" s="302"/>
      <c r="AK6" s="302"/>
      <c r="AL6" s="302"/>
      <c r="AM6" s="302"/>
      <c r="AN6" s="302"/>
      <c r="AO6" s="249"/>
    </row>
    <row r="7" spans="1:41" s="33" customFormat="1" ht="32.1" customHeight="1" x14ac:dyDescent="0.25">
      <c r="A7" s="47" t="s">
        <v>576</v>
      </c>
      <c r="B7" s="182" t="s">
        <v>923</v>
      </c>
      <c r="C7" s="182" t="s">
        <v>110</v>
      </c>
      <c r="D7" s="165" t="s">
        <v>1801</v>
      </c>
      <c r="E7" s="165">
        <v>1000</v>
      </c>
      <c r="F7" s="181">
        <f t="shared" si="0"/>
        <v>280</v>
      </c>
      <c r="G7" s="165">
        <v>0.55000000000000004</v>
      </c>
      <c r="H7" s="165">
        <v>6.4</v>
      </c>
      <c r="I7" s="165">
        <v>0.45</v>
      </c>
      <c r="J7" s="165">
        <v>2200</v>
      </c>
      <c r="K7" s="181">
        <f t="shared" si="1"/>
        <v>140</v>
      </c>
      <c r="L7" s="165">
        <v>56</v>
      </c>
      <c r="M7" s="274">
        <f t="shared" ref="M7:M12" si="8">IF(ISNUMBER(L7)=TRUE,ROUND((5/9)*(L7-32),1),"")</f>
        <v>13.3</v>
      </c>
      <c r="N7" s="165">
        <v>42</v>
      </c>
      <c r="O7" s="274">
        <f t="shared" si="2"/>
        <v>5.6</v>
      </c>
      <c r="P7" s="165">
        <v>10</v>
      </c>
      <c r="Q7" s="181">
        <f t="shared" si="3"/>
        <v>30</v>
      </c>
      <c r="R7" s="205">
        <v>1E-4</v>
      </c>
      <c r="S7" s="165">
        <v>3000</v>
      </c>
      <c r="T7" s="183">
        <f t="shared" si="4"/>
        <v>190</v>
      </c>
      <c r="U7" s="165">
        <v>85</v>
      </c>
      <c r="V7" s="274">
        <f t="shared" si="5"/>
        <v>29.4</v>
      </c>
      <c r="W7" s="165">
        <v>95</v>
      </c>
      <c r="X7" s="274">
        <f t="shared" si="6"/>
        <v>35</v>
      </c>
      <c r="Y7" s="165">
        <v>12</v>
      </c>
      <c r="Z7" s="181">
        <f t="shared" si="7"/>
        <v>36</v>
      </c>
      <c r="AA7" s="205">
        <v>2.5000000000000001E-4</v>
      </c>
      <c r="AB7" s="165">
        <v>970</v>
      </c>
      <c r="AC7" s="185">
        <v>3</v>
      </c>
      <c r="AD7" s="185">
        <v>460</v>
      </c>
      <c r="AE7" s="51" t="s">
        <v>1111</v>
      </c>
      <c r="AF7" s="46" t="s">
        <v>1753</v>
      </c>
      <c r="AG7" s="393"/>
      <c r="AH7" s="67"/>
      <c r="AI7" s="67"/>
      <c r="AJ7" s="67"/>
      <c r="AK7" s="67"/>
      <c r="AL7" s="67"/>
      <c r="AM7" s="67"/>
      <c r="AN7" s="67"/>
      <c r="AO7" s="244"/>
    </row>
    <row r="8" spans="1:41" s="33" customFormat="1" ht="32.1" customHeight="1" x14ac:dyDescent="0.25">
      <c r="A8" s="47"/>
      <c r="B8" s="182"/>
      <c r="C8" s="182"/>
      <c r="D8" s="182"/>
      <c r="E8" s="165"/>
      <c r="F8" s="181">
        <f t="shared" si="0"/>
        <v>0</v>
      </c>
      <c r="G8" s="182"/>
      <c r="H8" s="182"/>
      <c r="I8" s="182"/>
      <c r="J8" s="165"/>
      <c r="K8" s="181">
        <f t="shared" si="1"/>
        <v>0</v>
      </c>
      <c r="L8" s="165"/>
      <c r="M8" s="274" t="str">
        <f t="shared" si="8"/>
        <v/>
      </c>
      <c r="N8" s="165"/>
      <c r="O8" s="274" t="str">
        <f t="shared" si="2"/>
        <v/>
      </c>
      <c r="P8" s="182"/>
      <c r="Q8" s="181">
        <f t="shared" si="3"/>
        <v>0</v>
      </c>
      <c r="R8" s="205"/>
      <c r="S8" s="182"/>
      <c r="T8" s="183">
        <f t="shared" si="4"/>
        <v>0</v>
      </c>
      <c r="U8" s="182"/>
      <c r="V8" s="274" t="str">
        <f t="shared" si="5"/>
        <v/>
      </c>
      <c r="W8" s="182"/>
      <c r="X8" s="274" t="str">
        <f t="shared" si="6"/>
        <v/>
      </c>
      <c r="Y8" s="182"/>
      <c r="Z8" s="181">
        <f t="shared" si="7"/>
        <v>0</v>
      </c>
      <c r="AA8" s="205"/>
      <c r="AB8" s="165"/>
      <c r="AC8" s="185"/>
      <c r="AD8" s="185"/>
      <c r="AE8" s="185"/>
      <c r="AF8" s="113"/>
      <c r="AG8" s="393"/>
      <c r="AH8" s="67"/>
      <c r="AI8" s="67"/>
      <c r="AJ8" s="67"/>
      <c r="AK8" s="67"/>
      <c r="AL8" s="67"/>
      <c r="AM8" s="67"/>
      <c r="AN8" s="67"/>
      <c r="AO8" s="244"/>
    </row>
    <row r="9" spans="1:41" s="33" customFormat="1" ht="32.1" customHeight="1" x14ac:dyDescent="0.25">
      <c r="A9" s="47"/>
      <c r="B9" s="182"/>
      <c r="C9" s="182"/>
      <c r="D9" s="182"/>
      <c r="E9" s="165"/>
      <c r="F9" s="181">
        <f t="shared" si="0"/>
        <v>0</v>
      </c>
      <c r="G9" s="182"/>
      <c r="H9" s="182"/>
      <c r="I9" s="182"/>
      <c r="J9" s="165"/>
      <c r="K9" s="181">
        <f t="shared" si="1"/>
        <v>0</v>
      </c>
      <c r="L9" s="165"/>
      <c r="M9" s="274" t="str">
        <f t="shared" si="8"/>
        <v/>
      </c>
      <c r="N9" s="165"/>
      <c r="O9" s="274" t="str">
        <f t="shared" si="2"/>
        <v/>
      </c>
      <c r="P9" s="182"/>
      <c r="Q9" s="181">
        <f t="shared" si="3"/>
        <v>0</v>
      </c>
      <c r="R9" s="205"/>
      <c r="S9" s="182"/>
      <c r="T9" s="183">
        <f t="shared" si="4"/>
        <v>0</v>
      </c>
      <c r="U9" s="182"/>
      <c r="V9" s="274" t="str">
        <f t="shared" si="5"/>
        <v/>
      </c>
      <c r="W9" s="182"/>
      <c r="X9" s="274" t="str">
        <f t="shared" si="6"/>
        <v/>
      </c>
      <c r="Y9" s="182"/>
      <c r="Z9" s="181">
        <f t="shared" si="7"/>
        <v>0</v>
      </c>
      <c r="AA9" s="205"/>
      <c r="AB9" s="165"/>
      <c r="AC9" s="185"/>
      <c r="AD9" s="185"/>
      <c r="AE9" s="185"/>
      <c r="AF9" s="113"/>
      <c r="AG9" s="393"/>
      <c r="AH9" s="67"/>
      <c r="AI9" s="67"/>
      <c r="AJ9" s="67"/>
      <c r="AK9" s="67"/>
      <c r="AL9" s="67"/>
      <c r="AM9" s="67"/>
      <c r="AN9" s="67"/>
      <c r="AO9" s="244"/>
    </row>
    <row r="10" spans="1:41" s="33" customFormat="1" ht="32.1" customHeight="1" x14ac:dyDescent="0.25">
      <c r="A10" s="47"/>
      <c r="B10" s="182"/>
      <c r="C10" s="182"/>
      <c r="D10" s="182"/>
      <c r="E10" s="165"/>
      <c r="F10" s="181">
        <f t="shared" si="0"/>
        <v>0</v>
      </c>
      <c r="G10" s="182"/>
      <c r="H10" s="182"/>
      <c r="I10" s="182"/>
      <c r="J10" s="165"/>
      <c r="K10" s="181">
        <f t="shared" si="1"/>
        <v>0</v>
      </c>
      <c r="L10" s="165"/>
      <c r="M10" s="274" t="str">
        <f t="shared" si="8"/>
        <v/>
      </c>
      <c r="N10" s="165"/>
      <c r="O10" s="274" t="str">
        <f t="shared" si="2"/>
        <v/>
      </c>
      <c r="P10" s="182"/>
      <c r="Q10" s="181">
        <f t="shared" si="3"/>
        <v>0</v>
      </c>
      <c r="R10" s="205"/>
      <c r="S10" s="182"/>
      <c r="T10" s="183">
        <f t="shared" si="4"/>
        <v>0</v>
      </c>
      <c r="U10" s="182"/>
      <c r="V10" s="274" t="str">
        <f t="shared" si="5"/>
        <v/>
      </c>
      <c r="W10" s="182"/>
      <c r="X10" s="274" t="str">
        <f t="shared" si="6"/>
        <v/>
      </c>
      <c r="Y10" s="182"/>
      <c r="Z10" s="181">
        <f t="shared" si="7"/>
        <v>0</v>
      </c>
      <c r="AA10" s="205"/>
      <c r="AB10" s="165"/>
      <c r="AC10" s="185"/>
      <c r="AD10" s="185"/>
      <c r="AE10" s="185"/>
      <c r="AF10" s="113"/>
      <c r="AG10" s="393"/>
      <c r="AH10" s="67"/>
      <c r="AI10" s="67"/>
      <c r="AJ10" s="67"/>
      <c r="AK10" s="67"/>
      <c r="AL10" s="67"/>
      <c r="AM10" s="67"/>
      <c r="AN10" s="67"/>
      <c r="AO10" s="244"/>
    </row>
    <row r="11" spans="1:41" s="33" customFormat="1" ht="32.1" customHeight="1" x14ac:dyDescent="0.25">
      <c r="A11" s="47"/>
      <c r="B11" s="182"/>
      <c r="C11" s="182"/>
      <c r="D11" s="182"/>
      <c r="E11" s="165"/>
      <c r="F11" s="181">
        <f t="shared" si="0"/>
        <v>0</v>
      </c>
      <c r="G11" s="182"/>
      <c r="H11" s="182"/>
      <c r="I11" s="182"/>
      <c r="J11" s="165"/>
      <c r="K11" s="181">
        <f t="shared" si="1"/>
        <v>0</v>
      </c>
      <c r="L11" s="165"/>
      <c r="M11" s="274" t="str">
        <f t="shared" si="8"/>
        <v/>
      </c>
      <c r="N11" s="165"/>
      <c r="O11" s="274" t="str">
        <f t="shared" si="2"/>
        <v/>
      </c>
      <c r="P11" s="182"/>
      <c r="Q11" s="181">
        <f t="shared" si="3"/>
        <v>0</v>
      </c>
      <c r="R11" s="205"/>
      <c r="S11" s="182"/>
      <c r="T11" s="183">
        <f t="shared" si="4"/>
        <v>0</v>
      </c>
      <c r="U11" s="182"/>
      <c r="V11" s="274" t="str">
        <f t="shared" si="5"/>
        <v/>
      </c>
      <c r="W11" s="182"/>
      <c r="X11" s="274" t="str">
        <f t="shared" si="6"/>
        <v/>
      </c>
      <c r="Y11" s="182"/>
      <c r="Z11" s="181">
        <f t="shared" si="7"/>
        <v>0</v>
      </c>
      <c r="AA11" s="205"/>
      <c r="AB11" s="165"/>
      <c r="AC11" s="185"/>
      <c r="AD11" s="185"/>
      <c r="AE11" s="185"/>
      <c r="AF11" s="113"/>
      <c r="AG11" s="393"/>
      <c r="AH11" s="67"/>
      <c r="AI11" s="67"/>
      <c r="AJ11" s="67"/>
      <c r="AK11" s="67"/>
      <c r="AL11" s="67"/>
      <c r="AM11" s="67"/>
      <c r="AN11" s="67"/>
      <c r="AO11" s="244"/>
    </row>
    <row r="12" spans="1:41" s="32" customFormat="1" ht="32.1" customHeight="1" thickBot="1" x14ac:dyDescent="0.3">
      <c r="A12" s="29"/>
      <c r="B12" s="30"/>
      <c r="C12" s="30"/>
      <c r="D12" s="30"/>
      <c r="E12" s="30"/>
      <c r="F12" s="184">
        <f t="shared" si="0"/>
        <v>0</v>
      </c>
      <c r="G12" s="30"/>
      <c r="H12" s="30"/>
      <c r="I12" s="30"/>
      <c r="J12" s="30"/>
      <c r="K12" s="184">
        <f t="shared" si="1"/>
        <v>0</v>
      </c>
      <c r="L12" s="30"/>
      <c r="M12" s="184" t="str">
        <f t="shared" si="8"/>
        <v/>
      </c>
      <c r="N12" s="30"/>
      <c r="O12" s="184" t="str">
        <f t="shared" si="2"/>
        <v/>
      </c>
      <c r="P12" s="30"/>
      <c r="Q12" s="184">
        <f t="shared" si="3"/>
        <v>0</v>
      </c>
      <c r="R12" s="206"/>
      <c r="S12" s="30"/>
      <c r="T12" s="34">
        <f t="shared" si="4"/>
        <v>0</v>
      </c>
      <c r="U12" s="30"/>
      <c r="V12" s="184" t="str">
        <f t="shared" si="5"/>
        <v/>
      </c>
      <c r="W12" s="30"/>
      <c r="X12" s="184" t="str">
        <f t="shared" si="6"/>
        <v/>
      </c>
      <c r="Y12" s="30"/>
      <c r="Z12" s="184">
        <f t="shared" si="7"/>
        <v>0</v>
      </c>
      <c r="AA12" s="206"/>
      <c r="AB12" s="30"/>
      <c r="AC12" s="30"/>
      <c r="AD12" s="30"/>
      <c r="AE12" s="30"/>
      <c r="AF12" s="31"/>
      <c r="AG12" s="391"/>
      <c r="AH12" s="306"/>
      <c r="AI12" s="306"/>
      <c r="AJ12" s="306"/>
      <c r="AK12" s="306"/>
      <c r="AL12" s="306"/>
      <c r="AM12" s="306"/>
      <c r="AN12" s="306"/>
      <c r="AO12" s="307"/>
    </row>
    <row r="13" spans="1:41" s="32" customFormat="1" ht="24.75" customHeight="1" x14ac:dyDescent="0.25">
      <c r="A13" s="686"/>
      <c r="B13" s="446"/>
      <c r="C13" s="446"/>
      <c r="D13" s="446"/>
      <c r="E13" s="446"/>
      <c r="F13" s="661"/>
      <c r="G13" s="446"/>
      <c r="H13" s="446"/>
      <c r="I13" s="446"/>
      <c r="J13" s="446"/>
      <c r="K13" s="661"/>
      <c r="L13" s="446"/>
      <c r="M13" s="661"/>
      <c r="N13" s="446"/>
      <c r="O13" s="661"/>
      <c r="P13" s="446"/>
      <c r="Q13" s="661"/>
      <c r="R13" s="661"/>
      <c r="S13" s="446"/>
      <c r="T13" s="428"/>
      <c r="U13" s="446"/>
      <c r="V13" s="661"/>
      <c r="W13" s="446"/>
      <c r="X13" s="661"/>
      <c r="Y13" s="446"/>
      <c r="Z13" s="661"/>
      <c r="AA13" s="661"/>
      <c r="AB13" s="446"/>
      <c r="AC13" s="446"/>
      <c r="AD13" s="446"/>
      <c r="AE13" s="446"/>
      <c r="AF13" s="668"/>
      <c r="AG13" s="146"/>
      <c r="AH13" s="250"/>
      <c r="AI13" s="250"/>
      <c r="AJ13" s="250"/>
      <c r="AK13" s="250"/>
      <c r="AL13" s="250"/>
      <c r="AM13" s="250"/>
      <c r="AN13" s="250"/>
    </row>
    <row r="14" spans="1:41" s="32" customFormat="1" ht="24.75" customHeight="1" x14ac:dyDescent="0.25">
      <c r="A14" s="1067" t="s">
        <v>880</v>
      </c>
      <c r="B14" s="1068"/>
      <c r="C14" s="92"/>
      <c r="D14" s="92"/>
      <c r="E14" s="92"/>
      <c r="F14" s="191"/>
      <c r="G14" s="92"/>
      <c r="H14" s="92"/>
      <c r="I14" s="92"/>
      <c r="J14" s="92"/>
      <c r="K14" s="191"/>
      <c r="L14" s="92"/>
      <c r="M14" s="191"/>
      <c r="N14" s="92"/>
      <c r="O14" s="191"/>
      <c r="P14" s="92"/>
      <c r="Q14" s="191"/>
      <c r="R14" s="191"/>
      <c r="S14" s="92"/>
      <c r="T14" s="116"/>
      <c r="U14" s="92"/>
      <c r="V14" s="191"/>
      <c r="W14" s="92"/>
      <c r="X14" s="191"/>
      <c r="Y14" s="92"/>
      <c r="Z14" s="191"/>
      <c r="AA14" s="191"/>
      <c r="AB14" s="92"/>
      <c r="AC14" s="92"/>
      <c r="AD14" s="92"/>
      <c r="AE14" s="92"/>
      <c r="AF14" s="639"/>
      <c r="AG14" s="203"/>
      <c r="AH14" s="250"/>
      <c r="AI14" s="250"/>
      <c r="AJ14" s="250"/>
      <c r="AK14" s="250"/>
      <c r="AL14" s="250"/>
      <c r="AM14" s="250"/>
      <c r="AN14" s="250"/>
    </row>
    <row r="15" spans="1:41" s="32" customFormat="1" ht="24.75" customHeight="1" x14ac:dyDescent="0.25">
      <c r="A15" s="687" t="s">
        <v>2072</v>
      </c>
      <c r="B15" s="92"/>
      <c r="C15" s="92"/>
      <c r="D15" s="92"/>
      <c r="E15" s="92"/>
      <c r="F15" s="191"/>
      <c r="G15" s="92"/>
      <c r="H15" s="92"/>
      <c r="I15" s="92"/>
      <c r="J15" s="92"/>
      <c r="K15" s="191"/>
      <c r="L15" s="92"/>
      <c r="M15" s="191"/>
      <c r="N15" s="92"/>
      <c r="O15" s="191"/>
      <c r="P15" s="92"/>
      <c r="Q15" s="191"/>
      <c r="R15" s="191"/>
      <c r="S15" s="92"/>
      <c r="T15" s="116"/>
      <c r="U15" s="92"/>
      <c r="V15" s="191"/>
      <c r="W15" s="92"/>
      <c r="X15" s="191"/>
      <c r="Y15" s="92"/>
      <c r="Z15" s="191"/>
      <c r="AA15" s="191"/>
      <c r="AB15" s="92"/>
      <c r="AC15" s="92"/>
      <c r="AD15" s="92"/>
      <c r="AE15" s="92"/>
      <c r="AF15" s="639"/>
      <c r="AG15" s="250"/>
      <c r="AH15" s="250"/>
      <c r="AI15" s="250"/>
      <c r="AJ15" s="250"/>
      <c r="AK15" s="250"/>
      <c r="AL15" s="250"/>
      <c r="AM15" s="250"/>
      <c r="AN15" s="250"/>
    </row>
    <row r="16" spans="1:41" s="35" customFormat="1" ht="24.75" customHeight="1" x14ac:dyDescent="0.3">
      <c r="A16" s="687" t="s">
        <v>2073</v>
      </c>
      <c r="B16" s="94"/>
      <c r="C16" s="94"/>
      <c r="D16" s="94"/>
      <c r="E16" s="94"/>
      <c r="F16" s="94"/>
      <c r="G16" s="94"/>
      <c r="H16" s="94"/>
      <c r="I16" s="94"/>
      <c r="J16" s="94"/>
      <c r="K16" s="94"/>
      <c r="L16" s="94"/>
      <c r="M16" s="94"/>
      <c r="N16" s="94"/>
      <c r="O16" s="94"/>
      <c r="P16" s="94"/>
      <c r="Q16" s="94"/>
      <c r="R16" s="94"/>
      <c r="S16" s="94"/>
      <c r="T16" s="688"/>
      <c r="U16" s="94"/>
      <c r="V16" s="688"/>
      <c r="W16" s="94"/>
      <c r="X16" s="94"/>
      <c r="Y16" s="94"/>
      <c r="Z16" s="688"/>
      <c r="AA16" s="688"/>
      <c r="AB16" s="94"/>
      <c r="AC16" s="94"/>
      <c r="AD16" s="94"/>
      <c r="AE16" s="94"/>
      <c r="AF16" s="689"/>
    </row>
    <row r="17" spans="1:32" s="35" customFormat="1" ht="24.75" customHeight="1" thickBot="1" x14ac:dyDescent="0.35">
      <c r="A17" s="1069" t="s">
        <v>140</v>
      </c>
      <c r="B17" s="838"/>
      <c r="C17" s="838"/>
      <c r="D17" s="838"/>
      <c r="E17" s="838"/>
      <c r="F17" s="838"/>
      <c r="G17" s="838"/>
      <c r="H17" s="838"/>
      <c r="I17" s="838"/>
      <c r="J17" s="838"/>
      <c r="K17" s="838"/>
      <c r="L17" s="838"/>
      <c r="M17" s="838"/>
      <c r="N17" s="838"/>
      <c r="O17" s="838"/>
      <c r="P17" s="838"/>
      <c r="Q17" s="838"/>
      <c r="R17" s="838"/>
      <c r="S17" s="838"/>
      <c r="T17" s="838"/>
      <c r="U17" s="690"/>
      <c r="V17" s="691"/>
      <c r="W17" s="690"/>
      <c r="X17" s="690"/>
      <c r="Y17" s="690"/>
      <c r="Z17" s="691"/>
      <c r="AA17" s="691"/>
      <c r="AB17" s="690"/>
      <c r="AC17" s="690"/>
      <c r="AD17" s="690"/>
      <c r="AE17" s="690"/>
      <c r="AF17" s="692"/>
    </row>
    <row r="18" spans="1:32" s="35" customFormat="1" ht="24.75" customHeight="1" x14ac:dyDescent="0.3">
      <c r="A18" s="16"/>
      <c r="T18" s="192"/>
      <c r="V18" s="192"/>
      <c r="Z18" s="192"/>
      <c r="AA18" s="192"/>
    </row>
    <row r="19" spans="1:32" s="1" customFormat="1" ht="24.75" customHeight="1" x14ac:dyDescent="0.3">
      <c r="A19" s="382" t="s">
        <v>922</v>
      </c>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row>
    <row r="20" spans="1:32" s="1" customFormat="1" ht="25.5" customHeight="1" x14ac:dyDescent="0.3">
      <c r="A20" s="835" t="s">
        <v>577</v>
      </c>
      <c r="B20" s="835"/>
      <c r="C20" s="835"/>
      <c r="D20" s="835"/>
      <c r="E20" s="835"/>
      <c r="F20" s="835"/>
      <c r="G20" s="835"/>
      <c r="H20" s="835"/>
      <c r="I20" s="835"/>
      <c r="J20" s="835"/>
      <c r="K20" s="835"/>
      <c r="L20" s="835"/>
      <c r="M20" s="835"/>
      <c r="N20" s="835"/>
      <c r="O20" s="835"/>
      <c r="P20" s="835"/>
      <c r="Q20" s="835"/>
      <c r="R20" s="835"/>
      <c r="S20" s="1066"/>
      <c r="T20" s="1066"/>
      <c r="U20" s="1066"/>
      <c r="V20" s="1066"/>
      <c r="W20" s="1066"/>
      <c r="X20" s="1066"/>
      <c r="Y20" s="1066"/>
      <c r="Z20" s="1066"/>
      <c r="AA20" s="1066"/>
      <c r="AB20" s="1066"/>
    </row>
    <row r="21" spans="1:32" ht="25.5" customHeight="1" x14ac:dyDescent="0.25">
      <c r="A21" s="835" t="s">
        <v>760</v>
      </c>
      <c r="B21" s="835"/>
      <c r="C21" s="835"/>
      <c r="D21" s="835"/>
      <c r="E21" s="835"/>
      <c r="F21" s="835"/>
      <c r="G21" s="835"/>
      <c r="H21" s="835"/>
      <c r="I21" s="835"/>
      <c r="J21" s="835"/>
      <c r="K21" s="835"/>
      <c r="L21" s="835"/>
      <c r="M21" s="835"/>
      <c r="N21" s="835"/>
      <c r="O21" s="835"/>
      <c r="P21" s="835"/>
      <c r="Q21" s="835"/>
      <c r="R21" s="835"/>
      <c r="S21" s="835"/>
      <c r="T21" s="835"/>
      <c r="U21" s="835"/>
      <c r="V21" s="835"/>
      <c r="W21" s="835"/>
      <c r="X21" s="835"/>
      <c r="Y21" s="835"/>
      <c r="Z21" s="835"/>
      <c r="AA21" s="835"/>
      <c r="AB21" s="835"/>
    </row>
  </sheetData>
  <mergeCells count="40">
    <mergeCell ref="A21:AB21"/>
    <mergeCell ref="AG2:AO2"/>
    <mergeCell ref="AO3:AO5"/>
    <mergeCell ref="AN3:AN5"/>
    <mergeCell ref="AB3:AE3"/>
    <mergeCell ref="I3:I5"/>
    <mergeCell ref="N4:O4"/>
    <mergeCell ref="W4:X4"/>
    <mergeCell ref="U4:V4"/>
    <mergeCell ref="AF3:AF5"/>
    <mergeCell ref="A2:AF2"/>
    <mergeCell ref="AK3:AK5"/>
    <mergeCell ref="AL3:AL5"/>
    <mergeCell ref="AM3:AM5"/>
    <mergeCell ref="AJ3:AJ5"/>
    <mergeCell ref="AD4:AD5"/>
    <mergeCell ref="A20:AB20"/>
    <mergeCell ref="AC4:AC5"/>
    <mergeCell ref="AG3:AG5"/>
    <mergeCell ref="AH3:AH5"/>
    <mergeCell ref="A14:B14"/>
    <mergeCell ref="S4:T4"/>
    <mergeCell ref="Y4:Z4"/>
    <mergeCell ref="A17:T17"/>
    <mergeCell ref="H3:H5"/>
    <mergeCell ref="J3:R3"/>
    <mergeCell ref="R4:R5"/>
    <mergeCell ref="S3:AA3"/>
    <mergeCell ref="AA4:AA5"/>
    <mergeCell ref="P4:Q4"/>
    <mergeCell ref="AI3:AI5"/>
    <mergeCell ref="E3:F4"/>
    <mergeCell ref="A3:A5"/>
    <mergeCell ref="B3:B5"/>
    <mergeCell ref="C3:C5"/>
    <mergeCell ref="J4:K4"/>
    <mergeCell ref="AE4:AE5"/>
    <mergeCell ref="L4:M4"/>
    <mergeCell ref="D3:D5"/>
    <mergeCell ref="G3:G5"/>
  </mergeCells>
  <phoneticPr fontId="0" type="noConversion"/>
  <printOptions horizontalCentered="1"/>
  <pageMargins left="0.5" right="0" top="1" bottom="0.75" header="0.3" footer="0.3"/>
  <pageSetup paperSize="3" scale="65" fitToWidth="2" orientation="landscape" r:id="rId1"/>
  <headerFooter alignWithMargins="0">
    <oddHeader>&amp;C&amp;16
&amp;A</oddHeader>
    <oddFooter>&amp;C&amp;14ISSUED
JUNE 2009&amp;R&amp;12&amp;F &amp;A
Page 59</oddFooter>
  </headerFooter>
  <colBreaks count="1" manualBreakCount="1">
    <brk id="32"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O23"/>
  <sheetViews>
    <sheetView showGridLines="0" zoomScale="60" zoomScaleNormal="60" zoomScalePageLayoutView="60" workbookViewId="0"/>
  </sheetViews>
  <sheetFormatPr defaultColWidth="9.109375" defaultRowHeight="13.2" x14ac:dyDescent="0.25"/>
  <cols>
    <col min="1" max="1" width="11.44140625" style="2" customWidth="1"/>
    <col min="2" max="2" width="13.44140625" style="2" bestFit="1" customWidth="1"/>
    <col min="3" max="4" width="12.6640625" style="2" customWidth="1"/>
    <col min="5" max="7" width="8.6640625" style="2" customWidth="1"/>
    <col min="8" max="8" width="10.6640625" style="2" customWidth="1"/>
    <col min="9" max="9" width="8.6640625" style="2" customWidth="1"/>
    <col min="10" max="10" width="11.6640625" style="2" customWidth="1"/>
    <col min="11" max="12" width="8.6640625" style="2" customWidth="1"/>
    <col min="13" max="16" width="6.6640625" style="2" customWidth="1"/>
    <col min="17" max="18" width="8.6640625" style="2" customWidth="1"/>
    <col min="19" max="19" width="11.6640625" style="2" customWidth="1"/>
    <col min="20" max="22" width="6.6640625" style="2" customWidth="1"/>
    <col min="23" max="23" width="8.6640625" style="2" customWidth="1"/>
    <col min="24" max="24" width="8.88671875" style="2" customWidth="1"/>
    <col min="25" max="25" width="9.6640625" style="2" customWidth="1"/>
    <col min="26" max="26" width="7.6640625" style="2" customWidth="1"/>
    <col min="27" max="29" width="8.6640625" style="2" customWidth="1"/>
    <col min="30" max="30" width="9.6640625" style="2" customWidth="1"/>
    <col min="31" max="31" width="12.6640625" style="2" customWidth="1"/>
    <col min="32" max="32" width="29.33203125" style="2" customWidth="1"/>
    <col min="33" max="33" width="21.5546875" style="2" bestFit="1" customWidth="1"/>
    <col min="34" max="34" width="20.6640625" style="2" customWidth="1"/>
    <col min="35" max="35" width="12.6640625" style="2" customWidth="1"/>
    <col min="36" max="36" width="16.44140625" style="2" customWidth="1"/>
    <col min="37" max="37" width="17" style="2" customWidth="1"/>
    <col min="38" max="40" width="20.6640625" style="2" customWidth="1"/>
    <col min="41" max="41" width="8.6640625" style="2" customWidth="1"/>
    <col min="42" max="16384" width="9.109375" style="2"/>
  </cols>
  <sheetData>
    <row r="1" spans="1:41" ht="54" customHeight="1" thickBot="1" x14ac:dyDescent="0.3"/>
    <row r="2" spans="1:41" s="27" customFormat="1" ht="24" customHeight="1" x14ac:dyDescent="0.25">
      <c r="A2" s="823" t="s">
        <v>578</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5"/>
      <c r="AG2" s="987" t="s">
        <v>909</v>
      </c>
      <c r="AH2" s="988"/>
      <c r="AI2" s="988"/>
      <c r="AJ2" s="988"/>
      <c r="AK2" s="988"/>
      <c r="AL2" s="988"/>
      <c r="AM2" s="988"/>
      <c r="AN2" s="988"/>
      <c r="AO2" s="906"/>
    </row>
    <row r="3" spans="1:41" s="4" customFormat="1" ht="15.9" customHeight="1" x14ac:dyDescent="0.25">
      <c r="A3" s="828" t="s">
        <v>911</v>
      </c>
      <c r="B3" s="826" t="s">
        <v>836</v>
      </c>
      <c r="C3" s="826" t="s">
        <v>929</v>
      </c>
      <c r="D3" s="826" t="s">
        <v>842</v>
      </c>
      <c r="E3" s="826" t="s">
        <v>951</v>
      </c>
      <c r="F3" s="826"/>
      <c r="G3" s="826" t="s">
        <v>216</v>
      </c>
      <c r="H3" s="853" t="s">
        <v>1716</v>
      </c>
      <c r="I3" s="853" t="s">
        <v>1793</v>
      </c>
      <c r="J3" s="853" t="s">
        <v>1805</v>
      </c>
      <c r="K3" s="846" t="s">
        <v>852</v>
      </c>
      <c r="L3" s="882"/>
      <c r="M3" s="882"/>
      <c r="N3" s="882"/>
      <c r="O3" s="882"/>
      <c r="P3" s="882"/>
      <c r="Q3" s="882"/>
      <c r="R3" s="882"/>
      <c r="S3" s="848"/>
      <c r="T3" s="826" t="s">
        <v>853</v>
      </c>
      <c r="U3" s="826"/>
      <c r="V3" s="826" t="s">
        <v>1058</v>
      </c>
      <c r="W3" s="826"/>
      <c r="X3" s="826"/>
      <c r="Y3" s="826"/>
      <c r="Z3" s="826"/>
      <c r="AA3" s="826"/>
      <c r="AB3" s="826"/>
      <c r="AC3" s="826"/>
      <c r="AD3" s="826"/>
      <c r="AE3" s="826"/>
      <c r="AF3" s="1076" t="s">
        <v>822</v>
      </c>
      <c r="AG3" s="818" t="s">
        <v>906</v>
      </c>
      <c r="AH3" s="815" t="s">
        <v>931</v>
      </c>
      <c r="AI3" s="815" t="s">
        <v>932</v>
      </c>
      <c r="AJ3" s="815" t="s">
        <v>2085</v>
      </c>
      <c r="AK3" s="815" t="s">
        <v>2086</v>
      </c>
      <c r="AL3" s="815" t="s">
        <v>933</v>
      </c>
      <c r="AM3" s="815" t="s">
        <v>940</v>
      </c>
      <c r="AN3" s="815" t="s">
        <v>941</v>
      </c>
      <c r="AO3" s="812" t="s">
        <v>934</v>
      </c>
    </row>
    <row r="4" spans="1:41" s="4" customFormat="1" ht="15.9" customHeight="1" x14ac:dyDescent="0.25">
      <c r="A4" s="828"/>
      <c r="B4" s="826"/>
      <c r="C4" s="826"/>
      <c r="D4" s="826"/>
      <c r="E4" s="826"/>
      <c r="F4" s="826"/>
      <c r="G4" s="826"/>
      <c r="H4" s="821"/>
      <c r="I4" s="821"/>
      <c r="J4" s="821"/>
      <c r="K4" s="826" t="s">
        <v>989</v>
      </c>
      <c r="L4" s="826"/>
      <c r="M4" s="826" t="s">
        <v>1003</v>
      </c>
      <c r="N4" s="826"/>
      <c r="O4" s="826" t="s">
        <v>1017</v>
      </c>
      <c r="P4" s="826"/>
      <c r="Q4" s="826" t="s">
        <v>981</v>
      </c>
      <c r="R4" s="826"/>
      <c r="S4" s="853" t="s">
        <v>1941</v>
      </c>
      <c r="T4" s="826" t="s">
        <v>1059</v>
      </c>
      <c r="U4" s="826"/>
      <c r="V4" s="826" t="s">
        <v>826</v>
      </c>
      <c r="W4" s="826"/>
      <c r="X4" s="826"/>
      <c r="Y4" s="826"/>
      <c r="Z4" s="826"/>
      <c r="AA4" s="826" t="s">
        <v>111</v>
      </c>
      <c r="AB4" s="826"/>
      <c r="AC4" s="826"/>
      <c r="AD4" s="826"/>
      <c r="AE4" s="826"/>
      <c r="AF4" s="1076"/>
      <c r="AG4" s="819"/>
      <c r="AH4" s="816"/>
      <c r="AI4" s="816"/>
      <c r="AJ4" s="816"/>
      <c r="AK4" s="816"/>
      <c r="AL4" s="816"/>
      <c r="AM4" s="816"/>
      <c r="AN4" s="816"/>
      <c r="AO4" s="813"/>
    </row>
    <row r="5" spans="1:41" s="4" customFormat="1" ht="15.9" customHeight="1" x14ac:dyDescent="0.25">
      <c r="A5" s="828"/>
      <c r="B5" s="826"/>
      <c r="C5" s="826"/>
      <c r="D5" s="826"/>
      <c r="E5" s="826"/>
      <c r="F5" s="826"/>
      <c r="G5" s="826"/>
      <c r="H5" s="821"/>
      <c r="I5" s="821"/>
      <c r="J5" s="821"/>
      <c r="K5" s="826"/>
      <c r="L5" s="826"/>
      <c r="M5" s="826"/>
      <c r="N5" s="826"/>
      <c r="O5" s="826"/>
      <c r="P5" s="826"/>
      <c r="Q5" s="826"/>
      <c r="R5" s="826"/>
      <c r="S5" s="890"/>
      <c r="T5" s="826"/>
      <c r="U5" s="826"/>
      <c r="V5" s="826" t="s">
        <v>211</v>
      </c>
      <c r="W5" s="826" t="s">
        <v>817</v>
      </c>
      <c r="X5" s="826" t="s">
        <v>961</v>
      </c>
      <c r="Y5" s="826" t="s">
        <v>960</v>
      </c>
      <c r="Z5" s="826" t="s">
        <v>962</v>
      </c>
      <c r="AA5" s="826" t="s">
        <v>217</v>
      </c>
      <c r="AB5" s="826" t="s">
        <v>982</v>
      </c>
      <c r="AC5" s="826"/>
      <c r="AD5" s="826" t="s">
        <v>960</v>
      </c>
      <c r="AE5" s="826" t="s">
        <v>959</v>
      </c>
      <c r="AF5" s="1076"/>
      <c r="AG5" s="819"/>
      <c r="AH5" s="816"/>
      <c r="AI5" s="816"/>
      <c r="AJ5" s="816"/>
      <c r="AK5" s="816"/>
      <c r="AL5" s="816"/>
      <c r="AM5" s="816"/>
      <c r="AN5" s="816"/>
      <c r="AO5" s="813"/>
    </row>
    <row r="6" spans="1:41" s="4" customFormat="1" ht="21.75" customHeight="1" thickBot="1" x14ac:dyDescent="0.3">
      <c r="A6" s="829"/>
      <c r="B6" s="827"/>
      <c r="C6" s="827"/>
      <c r="D6" s="827"/>
      <c r="E6" s="243" t="s">
        <v>1016</v>
      </c>
      <c r="F6" s="243" t="s">
        <v>961</v>
      </c>
      <c r="G6" s="827"/>
      <c r="H6" s="822"/>
      <c r="I6" s="822"/>
      <c r="J6" s="822"/>
      <c r="K6" s="243" t="s">
        <v>967</v>
      </c>
      <c r="L6" s="243" t="s">
        <v>949</v>
      </c>
      <c r="M6" s="243" t="s">
        <v>971</v>
      </c>
      <c r="N6" s="243" t="s">
        <v>953</v>
      </c>
      <c r="O6" s="243" t="s">
        <v>971</v>
      </c>
      <c r="P6" s="243" t="s">
        <v>953</v>
      </c>
      <c r="Q6" s="243" t="s">
        <v>973</v>
      </c>
      <c r="R6" s="243" t="s">
        <v>980</v>
      </c>
      <c r="S6" s="891"/>
      <c r="T6" s="243" t="s">
        <v>971</v>
      </c>
      <c r="U6" s="243" t="s">
        <v>953</v>
      </c>
      <c r="V6" s="827"/>
      <c r="W6" s="978"/>
      <c r="X6" s="827"/>
      <c r="Y6" s="827"/>
      <c r="Z6" s="827"/>
      <c r="AA6" s="827"/>
      <c r="AB6" s="243" t="s">
        <v>817</v>
      </c>
      <c r="AC6" s="243" t="s">
        <v>818</v>
      </c>
      <c r="AD6" s="827"/>
      <c r="AE6" s="1075"/>
      <c r="AF6" s="1077"/>
      <c r="AG6" s="820"/>
      <c r="AH6" s="817"/>
      <c r="AI6" s="817"/>
      <c r="AJ6" s="817"/>
      <c r="AK6" s="817"/>
      <c r="AL6" s="817"/>
      <c r="AM6" s="817"/>
      <c r="AN6" s="817"/>
      <c r="AO6" s="814"/>
    </row>
    <row r="7" spans="1:41" s="33" customFormat="1" ht="32.1" customHeight="1" thickTop="1" x14ac:dyDescent="0.25">
      <c r="A7" s="245" t="s">
        <v>579</v>
      </c>
      <c r="B7" s="246" t="s">
        <v>923</v>
      </c>
      <c r="C7" s="246" t="s">
        <v>1185</v>
      </c>
      <c r="D7" s="246" t="s">
        <v>1635</v>
      </c>
      <c r="E7" s="259">
        <v>165</v>
      </c>
      <c r="F7" s="260">
        <f>ROUND(E7*3.516,2-LEN(INT(E7*3.516)))</f>
        <v>580</v>
      </c>
      <c r="G7" s="311">
        <v>2</v>
      </c>
      <c r="H7" s="259">
        <v>1.2</v>
      </c>
      <c r="I7" s="259">
        <v>3</v>
      </c>
      <c r="J7" s="259">
        <v>0.85</v>
      </c>
      <c r="K7" s="259">
        <v>280</v>
      </c>
      <c r="L7" s="260">
        <f>ROUND(K7*0.06309,2-LEN(INT(K7*0.06309)))</f>
        <v>18</v>
      </c>
      <c r="M7" s="259">
        <v>56</v>
      </c>
      <c r="N7" s="274">
        <f>IF(ISNUMBER(M7)=TRUE,ROUND((5/9)*(M7-32),1),"")</f>
        <v>13.3</v>
      </c>
      <c r="O7" s="259">
        <v>42</v>
      </c>
      <c r="P7" s="274">
        <f t="shared" ref="P7:P13" si="0">IF(ISNUMBER(O7)=TRUE,ROUND((5/9)*(O7-32),1),"")</f>
        <v>5.6</v>
      </c>
      <c r="Q7" s="259">
        <v>12</v>
      </c>
      <c r="R7" s="274">
        <f>ROUND(Q7*2.989,2-LEN(INT(Q7*2.989)))</f>
        <v>36</v>
      </c>
      <c r="S7" s="312">
        <v>1E-4</v>
      </c>
      <c r="T7" s="259">
        <v>95</v>
      </c>
      <c r="U7" s="274">
        <f t="shared" ref="U7:U13" si="1">IF(ISNUMBER(T7)=TRUE,ROUND((5/9)*(T7-32),1),"")</f>
        <v>35</v>
      </c>
      <c r="V7" s="259">
        <v>2</v>
      </c>
      <c r="W7" s="259">
        <v>85</v>
      </c>
      <c r="X7" s="260">
        <f>ROUND(W7*0.746,2-LEN(INT(W7*0.746)))</f>
        <v>63</v>
      </c>
      <c r="Y7" s="264">
        <v>3</v>
      </c>
      <c r="Z7" s="264">
        <v>460</v>
      </c>
      <c r="AA7" s="259">
        <v>12</v>
      </c>
      <c r="AB7" s="259">
        <v>2</v>
      </c>
      <c r="AC7" s="260">
        <f>ROUND(AB7*746,2-LEN(INT(AB7*746)))</f>
        <v>1500</v>
      </c>
      <c r="AD7" s="264">
        <v>3</v>
      </c>
      <c r="AE7" s="264">
        <v>460</v>
      </c>
      <c r="AF7" s="267"/>
      <c r="AG7" s="392"/>
      <c r="AH7" s="302"/>
      <c r="AI7" s="302"/>
      <c r="AJ7" s="302"/>
      <c r="AK7" s="302"/>
      <c r="AL7" s="302"/>
      <c r="AM7" s="302"/>
      <c r="AN7" s="302"/>
      <c r="AO7" s="303"/>
    </row>
    <row r="8" spans="1:41" s="33" customFormat="1" ht="32.1" customHeight="1" x14ac:dyDescent="0.25">
      <c r="A8" s="47"/>
      <c r="B8" s="182"/>
      <c r="C8" s="182"/>
      <c r="D8" s="182"/>
      <c r="E8" s="165"/>
      <c r="F8" s="260">
        <f t="shared" ref="F8:F13" si="2">ROUND(E8*3.516,2-LEN(INT(E8*3.516)))</f>
        <v>0</v>
      </c>
      <c r="G8" s="182"/>
      <c r="H8" s="182"/>
      <c r="I8" s="182"/>
      <c r="J8" s="182"/>
      <c r="K8" s="165"/>
      <c r="L8" s="260">
        <f t="shared" ref="L8:L13" si="3">ROUND(K8*0.06309,2-LEN(INT(K8*0.06309)))</f>
        <v>0</v>
      </c>
      <c r="M8" s="165"/>
      <c r="N8" s="274" t="str">
        <f t="shared" ref="N8:N13" si="4">IF(ISNUMBER(M8)=TRUE,ROUND((5/9)*(M8-32),1),"")</f>
        <v/>
      </c>
      <c r="O8" s="165"/>
      <c r="P8" s="274" t="str">
        <f t="shared" si="0"/>
        <v/>
      </c>
      <c r="Q8" s="182"/>
      <c r="R8" s="274">
        <f t="shared" ref="R8:R13" si="5">ROUND(Q8*2.989,2-LEN(INT(Q8*2.989)))</f>
        <v>0</v>
      </c>
      <c r="S8" s="159"/>
      <c r="T8" s="182"/>
      <c r="U8" s="274" t="str">
        <f t="shared" si="1"/>
        <v/>
      </c>
      <c r="V8" s="165"/>
      <c r="W8" s="165"/>
      <c r="X8" s="260">
        <f t="shared" ref="X8:X13" si="6">ROUND(W8*0.746,2-LEN(INT(W8*0.746)))</f>
        <v>0</v>
      </c>
      <c r="Y8" s="185"/>
      <c r="Z8" s="185"/>
      <c r="AA8" s="165"/>
      <c r="AB8" s="165"/>
      <c r="AC8" s="260">
        <f t="shared" ref="AC8:AC13" si="7">ROUND(AB8*746,2-LEN(INT(AB8*746)))</f>
        <v>0</v>
      </c>
      <c r="AD8" s="185"/>
      <c r="AE8" s="185"/>
      <c r="AF8" s="113"/>
      <c r="AG8" s="393"/>
      <c r="AH8" s="67"/>
      <c r="AI8" s="67"/>
      <c r="AJ8" s="67"/>
      <c r="AK8" s="67"/>
      <c r="AL8" s="67"/>
      <c r="AM8" s="67"/>
      <c r="AN8" s="67"/>
      <c r="AO8" s="68"/>
    </row>
    <row r="9" spans="1:41" s="33" customFormat="1" ht="32.1" customHeight="1" x14ac:dyDescent="0.25">
      <c r="A9" s="47"/>
      <c r="B9" s="182"/>
      <c r="C9" s="182"/>
      <c r="D9" s="182"/>
      <c r="E9" s="165"/>
      <c r="F9" s="260">
        <f t="shared" si="2"/>
        <v>0</v>
      </c>
      <c r="G9" s="182"/>
      <c r="H9" s="182"/>
      <c r="I9" s="182"/>
      <c r="J9" s="182"/>
      <c r="K9" s="165"/>
      <c r="L9" s="260">
        <f t="shared" si="3"/>
        <v>0</v>
      </c>
      <c r="M9" s="165"/>
      <c r="N9" s="274" t="str">
        <f t="shared" si="4"/>
        <v/>
      </c>
      <c r="O9" s="165"/>
      <c r="P9" s="274" t="str">
        <f t="shared" si="0"/>
        <v/>
      </c>
      <c r="Q9" s="182"/>
      <c r="R9" s="274">
        <f t="shared" si="5"/>
        <v>0</v>
      </c>
      <c r="S9" s="159"/>
      <c r="T9" s="182"/>
      <c r="U9" s="274" t="str">
        <f t="shared" si="1"/>
        <v/>
      </c>
      <c r="V9" s="165"/>
      <c r="W9" s="165"/>
      <c r="X9" s="260">
        <f t="shared" si="6"/>
        <v>0</v>
      </c>
      <c r="Y9" s="185"/>
      <c r="Z9" s="185"/>
      <c r="AA9" s="165"/>
      <c r="AB9" s="165"/>
      <c r="AC9" s="260">
        <f t="shared" si="7"/>
        <v>0</v>
      </c>
      <c r="AD9" s="185"/>
      <c r="AE9" s="185"/>
      <c r="AF9" s="113"/>
      <c r="AG9" s="393"/>
      <c r="AH9" s="67"/>
      <c r="AI9" s="67"/>
      <c r="AJ9" s="67"/>
      <c r="AK9" s="67"/>
      <c r="AL9" s="67"/>
      <c r="AM9" s="67"/>
      <c r="AN9" s="67"/>
      <c r="AO9" s="68"/>
    </row>
    <row r="10" spans="1:41" s="33" customFormat="1" ht="32.1" customHeight="1" x14ac:dyDescent="0.25">
      <c r="A10" s="47"/>
      <c r="B10" s="182"/>
      <c r="C10" s="182"/>
      <c r="D10" s="182"/>
      <c r="E10" s="165"/>
      <c r="F10" s="260">
        <f t="shared" si="2"/>
        <v>0</v>
      </c>
      <c r="G10" s="182"/>
      <c r="H10" s="182"/>
      <c r="I10" s="182"/>
      <c r="J10" s="182"/>
      <c r="K10" s="165"/>
      <c r="L10" s="260">
        <f t="shared" si="3"/>
        <v>0</v>
      </c>
      <c r="M10" s="165"/>
      <c r="N10" s="274" t="str">
        <f t="shared" si="4"/>
        <v/>
      </c>
      <c r="O10" s="165"/>
      <c r="P10" s="274" t="str">
        <f t="shared" si="0"/>
        <v/>
      </c>
      <c r="Q10" s="182"/>
      <c r="R10" s="274">
        <f t="shared" si="5"/>
        <v>0</v>
      </c>
      <c r="S10" s="159"/>
      <c r="T10" s="182"/>
      <c r="U10" s="274" t="str">
        <f t="shared" si="1"/>
        <v/>
      </c>
      <c r="V10" s="165"/>
      <c r="W10" s="165"/>
      <c r="X10" s="260">
        <f t="shared" si="6"/>
        <v>0</v>
      </c>
      <c r="Y10" s="185"/>
      <c r="Z10" s="185"/>
      <c r="AA10" s="165"/>
      <c r="AB10" s="165"/>
      <c r="AC10" s="260">
        <f t="shared" si="7"/>
        <v>0</v>
      </c>
      <c r="AD10" s="185"/>
      <c r="AE10" s="185"/>
      <c r="AF10" s="113"/>
      <c r="AG10" s="393"/>
      <c r="AH10" s="67"/>
      <c r="AI10" s="67"/>
      <c r="AJ10" s="67"/>
      <c r="AK10" s="67"/>
      <c r="AL10" s="67"/>
      <c r="AM10" s="67"/>
      <c r="AN10" s="67"/>
      <c r="AO10" s="68"/>
    </row>
    <row r="11" spans="1:41" s="33" customFormat="1" ht="32.1" customHeight="1" x14ac:dyDescent="0.25">
      <c r="A11" s="47"/>
      <c r="B11" s="182"/>
      <c r="C11" s="182"/>
      <c r="D11" s="182"/>
      <c r="E11" s="165"/>
      <c r="F11" s="260">
        <f t="shared" si="2"/>
        <v>0</v>
      </c>
      <c r="G11" s="182"/>
      <c r="H11" s="182"/>
      <c r="I11" s="182"/>
      <c r="J11" s="182"/>
      <c r="K11" s="165"/>
      <c r="L11" s="260">
        <f t="shared" si="3"/>
        <v>0</v>
      </c>
      <c r="M11" s="165"/>
      <c r="N11" s="274" t="str">
        <f t="shared" si="4"/>
        <v/>
      </c>
      <c r="O11" s="165"/>
      <c r="P11" s="274" t="str">
        <f t="shared" si="0"/>
        <v/>
      </c>
      <c r="Q11" s="182"/>
      <c r="R11" s="274">
        <f t="shared" si="5"/>
        <v>0</v>
      </c>
      <c r="S11" s="159"/>
      <c r="T11" s="182"/>
      <c r="U11" s="274" t="str">
        <f t="shared" si="1"/>
        <v/>
      </c>
      <c r="V11" s="165"/>
      <c r="W11" s="165"/>
      <c r="X11" s="260">
        <f t="shared" si="6"/>
        <v>0</v>
      </c>
      <c r="Y11" s="185"/>
      <c r="Z11" s="185"/>
      <c r="AA11" s="165"/>
      <c r="AB11" s="165"/>
      <c r="AC11" s="260">
        <f t="shared" si="7"/>
        <v>0</v>
      </c>
      <c r="AD11" s="185"/>
      <c r="AE11" s="185"/>
      <c r="AF11" s="113"/>
      <c r="AG11" s="393"/>
      <c r="AH11" s="67"/>
      <c r="AI11" s="67"/>
      <c r="AJ11" s="67"/>
      <c r="AK11" s="67"/>
      <c r="AL11" s="67"/>
      <c r="AM11" s="67"/>
      <c r="AN11" s="67"/>
      <c r="AO11" s="68"/>
    </row>
    <row r="12" spans="1:41" s="33" customFormat="1" ht="32.1" customHeight="1" x14ac:dyDescent="0.25">
      <c r="A12" s="47"/>
      <c r="B12" s="182"/>
      <c r="C12" s="182"/>
      <c r="D12" s="182"/>
      <c r="E12" s="165"/>
      <c r="F12" s="260">
        <f t="shared" si="2"/>
        <v>0</v>
      </c>
      <c r="G12" s="182"/>
      <c r="H12" s="182"/>
      <c r="I12" s="182"/>
      <c r="J12" s="182"/>
      <c r="K12" s="165"/>
      <c r="L12" s="260">
        <f t="shared" si="3"/>
        <v>0</v>
      </c>
      <c r="M12" s="165"/>
      <c r="N12" s="274" t="str">
        <f t="shared" si="4"/>
        <v/>
      </c>
      <c r="O12" s="165"/>
      <c r="P12" s="274" t="str">
        <f t="shared" si="0"/>
        <v/>
      </c>
      <c r="Q12" s="182"/>
      <c r="R12" s="274">
        <f t="shared" si="5"/>
        <v>0</v>
      </c>
      <c r="S12" s="159"/>
      <c r="T12" s="182"/>
      <c r="U12" s="274" t="str">
        <f t="shared" si="1"/>
        <v/>
      </c>
      <c r="V12" s="165"/>
      <c r="W12" s="165"/>
      <c r="X12" s="260">
        <f t="shared" si="6"/>
        <v>0</v>
      </c>
      <c r="Y12" s="185"/>
      <c r="Z12" s="185"/>
      <c r="AA12" s="165"/>
      <c r="AB12" s="165"/>
      <c r="AC12" s="260">
        <f t="shared" si="7"/>
        <v>0</v>
      </c>
      <c r="AD12" s="185"/>
      <c r="AE12" s="185"/>
      <c r="AF12" s="113"/>
      <c r="AG12" s="393"/>
      <c r="AH12" s="67"/>
      <c r="AI12" s="67"/>
      <c r="AJ12" s="67"/>
      <c r="AK12" s="67"/>
      <c r="AL12" s="67"/>
      <c r="AM12" s="67"/>
      <c r="AN12" s="67"/>
      <c r="AO12" s="68"/>
    </row>
    <row r="13" spans="1:41" s="32" customFormat="1" ht="32.1" customHeight="1" thickBot="1" x14ac:dyDescent="0.3">
      <c r="A13" s="29"/>
      <c r="B13" s="30"/>
      <c r="C13" s="30"/>
      <c r="D13" s="30"/>
      <c r="E13" s="30"/>
      <c r="F13" s="34">
        <f t="shared" si="2"/>
        <v>0</v>
      </c>
      <c r="G13" s="30"/>
      <c r="H13" s="30"/>
      <c r="I13" s="30"/>
      <c r="J13" s="30"/>
      <c r="K13" s="30"/>
      <c r="L13" s="34">
        <f t="shared" si="3"/>
        <v>0</v>
      </c>
      <c r="M13" s="30"/>
      <c r="N13" s="184" t="str">
        <f t="shared" si="4"/>
        <v/>
      </c>
      <c r="O13" s="30"/>
      <c r="P13" s="184" t="str">
        <f t="shared" si="0"/>
        <v/>
      </c>
      <c r="Q13" s="30"/>
      <c r="R13" s="184">
        <f t="shared" si="5"/>
        <v>0</v>
      </c>
      <c r="S13" s="108"/>
      <c r="T13" s="30"/>
      <c r="U13" s="184" t="str">
        <f t="shared" si="1"/>
        <v/>
      </c>
      <c r="V13" s="30"/>
      <c r="W13" s="30"/>
      <c r="X13" s="34">
        <f t="shared" si="6"/>
        <v>0</v>
      </c>
      <c r="Y13" s="30"/>
      <c r="Z13" s="30"/>
      <c r="AA13" s="30"/>
      <c r="AB13" s="30"/>
      <c r="AC13" s="34">
        <f t="shared" si="7"/>
        <v>0</v>
      </c>
      <c r="AD13" s="30"/>
      <c r="AE13" s="30"/>
      <c r="AF13" s="31"/>
      <c r="AG13" s="391"/>
      <c r="AH13" s="306"/>
      <c r="AI13" s="306"/>
      <c r="AJ13" s="306"/>
      <c r="AK13" s="306"/>
      <c r="AL13" s="306"/>
      <c r="AM13" s="306"/>
      <c r="AN13" s="306"/>
      <c r="AO13" s="308"/>
    </row>
    <row r="14" spans="1:41" s="32" customFormat="1" ht="28.65" customHeight="1" x14ac:dyDescent="0.25">
      <c r="A14" s="666"/>
      <c r="B14" s="446"/>
      <c r="C14" s="446"/>
      <c r="D14" s="446"/>
      <c r="E14" s="446"/>
      <c r="F14" s="659"/>
      <c r="G14" s="446"/>
      <c r="H14" s="446"/>
      <c r="I14" s="446"/>
      <c r="J14" s="446"/>
      <c r="K14" s="446"/>
      <c r="L14" s="659"/>
      <c r="M14" s="446"/>
      <c r="N14" s="659"/>
      <c r="O14" s="446"/>
      <c r="P14" s="659"/>
      <c r="Q14" s="446"/>
      <c r="R14" s="659"/>
      <c r="S14" s="659"/>
      <c r="T14" s="446"/>
      <c r="U14" s="659"/>
      <c r="V14" s="446"/>
      <c r="W14" s="446"/>
      <c r="X14" s="659"/>
      <c r="Y14" s="446"/>
      <c r="Z14" s="446"/>
      <c r="AA14" s="446"/>
      <c r="AB14" s="446"/>
      <c r="AC14" s="659"/>
      <c r="AD14" s="446"/>
      <c r="AE14" s="446"/>
      <c r="AF14" s="668"/>
      <c r="AG14" s="2"/>
      <c r="AH14" s="2"/>
      <c r="AI14" s="2"/>
      <c r="AJ14" s="2"/>
      <c r="AK14" s="2"/>
      <c r="AL14" s="2"/>
      <c r="AM14" s="2"/>
      <c r="AN14" s="2"/>
      <c r="AO14" s="2"/>
    </row>
    <row r="15" spans="1:41" s="32" customFormat="1" ht="25.35" customHeight="1" x14ac:dyDescent="0.25">
      <c r="A15" s="1067" t="s">
        <v>880</v>
      </c>
      <c r="B15" s="1074"/>
      <c r="C15" s="92"/>
      <c r="D15" s="92"/>
      <c r="E15" s="92"/>
      <c r="F15" s="193"/>
      <c r="G15" s="92"/>
      <c r="H15" s="92"/>
      <c r="I15" s="92"/>
      <c r="J15" s="92"/>
      <c r="K15" s="92"/>
      <c r="L15" s="193"/>
      <c r="M15" s="92"/>
      <c r="N15" s="193"/>
      <c r="O15" s="92"/>
      <c r="P15" s="193"/>
      <c r="Q15" s="92"/>
      <c r="R15" s="193"/>
      <c r="S15" s="193"/>
      <c r="T15" s="92"/>
      <c r="U15" s="193"/>
      <c r="V15" s="92"/>
      <c r="W15" s="92"/>
      <c r="X15" s="193"/>
      <c r="Y15" s="92"/>
      <c r="Z15" s="92"/>
      <c r="AA15" s="92"/>
      <c r="AB15" s="92"/>
      <c r="AC15" s="193"/>
      <c r="AD15" s="92"/>
      <c r="AE15" s="92"/>
      <c r="AF15" s="639"/>
      <c r="AG15" s="2"/>
      <c r="AH15" s="2"/>
      <c r="AI15" s="2"/>
      <c r="AJ15" s="2"/>
      <c r="AK15" s="2"/>
      <c r="AL15" s="2"/>
      <c r="AM15" s="2"/>
      <c r="AN15" s="2"/>
      <c r="AO15" s="2"/>
    </row>
    <row r="16" spans="1:41" s="32" customFormat="1" ht="25.35" customHeight="1" x14ac:dyDescent="0.25">
      <c r="A16" s="693" t="s">
        <v>2072</v>
      </c>
      <c r="B16" s="92"/>
      <c r="C16" s="92"/>
      <c r="D16" s="92"/>
      <c r="E16" s="92"/>
      <c r="F16" s="193"/>
      <c r="G16" s="92"/>
      <c r="H16" s="92"/>
      <c r="I16" s="92"/>
      <c r="J16" s="92"/>
      <c r="K16" s="92"/>
      <c r="L16" s="193"/>
      <c r="M16" s="92"/>
      <c r="N16" s="193"/>
      <c r="O16" s="92"/>
      <c r="P16" s="193"/>
      <c r="Q16" s="92"/>
      <c r="R16" s="193"/>
      <c r="S16" s="193"/>
      <c r="T16" s="92"/>
      <c r="U16" s="193"/>
      <c r="V16" s="92"/>
      <c r="W16" s="92"/>
      <c r="X16" s="193"/>
      <c r="Y16" s="92"/>
      <c r="Z16" s="92"/>
      <c r="AA16" s="92"/>
      <c r="AB16" s="92"/>
      <c r="AC16" s="193"/>
      <c r="AD16" s="92"/>
      <c r="AE16" s="92"/>
      <c r="AF16" s="639"/>
      <c r="AG16" s="2"/>
      <c r="AH16" s="2"/>
      <c r="AI16" s="2"/>
      <c r="AJ16" s="2"/>
      <c r="AK16" s="2"/>
      <c r="AL16" s="2"/>
      <c r="AM16" s="2"/>
      <c r="AN16" s="2"/>
      <c r="AO16" s="2"/>
    </row>
    <row r="17" spans="1:41" s="32" customFormat="1" ht="25.35" customHeight="1" thickBot="1" x14ac:dyDescent="0.3">
      <c r="A17" s="1072" t="s">
        <v>112</v>
      </c>
      <c r="B17" s="1073"/>
      <c r="C17" s="1073"/>
      <c r="D17" s="1073"/>
      <c r="E17" s="1073"/>
      <c r="F17" s="1073"/>
      <c r="G17" s="1073"/>
      <c r="H17" s="1073"/>
      <c r="I17" s="1073"/>
      <c r="J17" s="1073"/>
      <c r="K17" s="1073"/>
      <c r="L17" s="1073"/>
      <c r="M17" s="1073"/>
      <c r="N17" s="1073"/>
      <c r="O17" s="1073"/>
      <c r="P17" s="1073"/>
      <c r="Q17" s="1073"/>
      <c r="R17" s="694"/>
      <c r="S17" s="694"/>
      <c r="T17" s="283"/>
      <c r="U17" s="694"/>
      <c r="V17" s="283"/>
      <c r="W17" s="283"/>
      <c r="X17" s="694"/>
      <c r="Y17" s="283"/>
      <c r="Z17" s="283"/>
      <c r="AA17" s="283"/>
      <c r="AB17" s="283"/>
      <c r="AC17" s="694"/>
      <c r="AD17" s="283"/>
      <c r="AE17" s="283"/>
      <c r="AF17" s="695"/>
      <c r="AG17" s="2"/>
      <c r="AH17" s="2"/>
      <c r="AI17" s="2"/>
      <c r="AJ17" s="2"/>
      <c r="AK17" s="2"/>
      <c r="AL17" s="2"/>
      <c r="AM17" s="2"/>
      <c r="AN17" s="2"/>
      <c r="AO17" s="2"/>
    </row>
    <row r="18" spans="1:41" s="32" customFormat="1" ht="28.65" customHeight="1" x14ac:dyDescent="0.25">
      <c r="B18" s="92"/>
      <c r="C18" s="92"/>
      <c r="D18" s="92"/>
      <c r="E18" s="92"/>
      <c r="F18" s="193"/>
      <c r="G18" s="92"/>
      <c r="H18" s="92"/>
      <c r="I18" s="92"/>
      <c r="J18" s="92"/>
      <c r="K18" s="92"/>
      <c r="L18" s="193"/>
      <c r="M18" s="92"/>
      <c r="N18" s="193"/>
      <c r="O18" s="92"/>
      <c r="P18" s="193"/>
      <c r="Q18" s="92"/>
      <c r="R18" s="193"/>
      <c r="S18" s="193"/>
      <c r="T18" s="92"/>
      <c r="U18" s="193"/>
      <c r="V18" s="92"/>
      <c r="W18" s="92"/>
      <c r="X18" s="193"/>
      <c r="Y18" s="92"/>
      <c r="Z18" s="92"/>
      <c r="AA18" s="92"/>
      <c r="AB18" s="92"/>
      <c r="AC18" s="193"/>
      <c r="AD18" s="92"/>
      <c r="AE18" s="92"/>
      <c r="AF18" s="92"/>
      <c r="AG18" s="2"/>
      <c r="AH18" s="2"/>
      <c r="AI18" s="2"/>
      <c r="AJ18" s="2"/>
      <c r="AK18" s="2"/>
      <c r="AL18" s="2"/>
      <c r="AM18" s="2"/>
      <c r="AN18" s="2"/>
      <c r="AO18" s="2"/>
    </row>
    <row r="19" spans="1:41" s="1" customFormat="1" ht="25.35" customHeight="1" x14ac:dyDescent="0.3">
      <c r="A19" s="382" t="s">
        <v>922</v>
      </c>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G19" s="2"/>
      <c r="AH19" s="2"/>
      <c r="AI19" s="2"/>
      <c r="AJ19" s="2"/>
      <c r="AK19" s="2"/>
      <c r="AL19" s="2"/>
      <c r="AM19" s="2"/>
      <c r="AN19" s="2"/>
      <c r="AO19" s="2"/>
    </row>
    <row r="20" spans="1:41" s="1" customFormat="1" ht="25.35" customHeight="1" x14ac:dyDescent="0.3">
      <c r="A20" s="835" t="s">
        <v>577</v>
      </c>
      <c r="B20" s="835"/>
      <c r="C20" s="835"/>
      <c r="D20" s="835"/>
      <c r="E20" s="835"/>
      <c r="F20" s="835"/>
      <c r="G20" s="835"/>
      <c r="H20" s="835"/>
      <c r="I20" s="835"/>
      <c r="J20" s="835"/>
      <c r="K20" s="835"/>
      <c r="L20" s="835"/>
      <c r="M20" s="835"/>
      <c r="N20" s="835"/>
      <c r="O20" s="835"/>
      <c r="P20" s="835"/>
      <c r="Q20" s="835"/>
      <c r="R20" s="835"/>
      <c r="S20" s="835"/>
      <c r="T20" s="835"/>
      <c r="U20" s="835"/>
      <c r="V20" s="835"/>
      <c r="W20" s="835"/>
      <c r="X20" s="835"/>
      <c r="Y20" s="835"/>
      <c r="Z20" s="835"/>
      <c r="AA20" s="835"/>
      <c r="AB20" s="835"/>
      <c r="AC20" s="835"/>
      <c r="AD20" s="835"/>
      <c r="AG20" s="2"/>
      <c r="AH20" s="2"/>
      <c r="AI20" s="2"/>
      <c r="AJ20" s="2"/>
      <c r="AK20" s="2"/>
      <c r="AL20" s="2"/>
      <c r="AM20" s="2"/>
      <c r="AN20" s="2"/>
      <c r="AO20" s="2"/>
    </row>
    <row r="21" spans="1:41" s="1" customFormat="1" ht="25.5" customHeight="1" x14ac:dyDescent="0.3">
      <c r="A21" s="835" t="s">
        <v>760</v>
      </c>
      <c r="B21" s="835"/>
      <c r="C21" s="835"/>
      <c r="D21" s="835"/>
      <c r="E21" s="835"/>
      <c r="F21" s="835"/>
      <c r="G21" s="835"/>
      <c r="H21" s="835"/>
      <c r="I21" s="835"/>
      <c r="J21" s="835"/>
      <c r="K21" s="835"/>
      <c r="L21" s="835"/>
      <c r="M21" s="835"/>
      <c r="N21" s="835"/>
      <c r="O21" s="835"/>
      <c r="P21" s="835"/>
      <c r="Q21" s="835"/>
      <c r="R21" s="835"/>
      <c r="S21" s="835"/>
      <c r="T21" s="835"/>
      <c r="U21" s="835"/>
      <c r="V21" s="835"/>
      <c r="W21" s="835"/>
      <c r="X21" s="835"/>
      <c r="Y21" s="835"/>
      <c r="Z21" s="835"/>
      <c r="AA21" s="835"/>
      <c r="AB21" s="835"/>
      <c r="AC21" s="835"/>
      <c r="AD21" s="835"/>
      <c r="AG21" s="2"/>
      <c r="AH21" s="2"/>
      <c r="AI21" s="2"/>
      <c r="AJ21" s="2"/>
      <c r="AK21" s="2"/>
      <c r="AL21" s="2"/>
      <c r="AM21" s="2"/>
      <c r="AN21" s="2"/>
      <c r="AO21" s="2"/>
    </row>
    <row r="22" spans="1:41" ht="25.5" customHeight="1" x14ac:dyDescent="0.3">
      <c r="A22" s="1071"/>
      <c r="B22" s="1071"/>
      <c r="C22" s="1071"/>
      <c r="D22" s="1071"/>
      <c r="E22" s="1071"/>
      <c r="F22" s="1071"/>
      <c r="G22" s="1071"/>
      <c r="H22" s="1071"/>
      <c r="I22" s="1071"/>
      <c r="J22" s="1071"/>
      <c r="K22" s="1071"/>
      <c r="L22" s="1071"/>
      <c r="M22" s="1071"/>
      <c r="N22" s="1071"/>
      <c r="O22" s="1071"/>
      <c r="P22" s="1071"/>
      <c r="Q22" s="1071"/>
      <c r="R22" s="1071"/>
      <c r="S22" s="37"/>
    </row>
    <row r="23" spans="1:41" ht="25.5" customHeight="1" x14ac:dyDescent="0.3">
      <c r="A23" s="1071"/>
      <c r="B23" s="1071"/>
      <c r="C23" s="1071"/>
      <c r="D23" s="1071"/>
      <c r="E23" s="1071"/>
      <c r="F23" s="1071"/>
      <c r="G23" s="1071"/>
      <c r="H23" s="1071"/>
      <c r="I23" s="1071"/>
      <c r="J23" s="1071"/>
      <c r="K23" s="1071"/>
      <c r="L23" s="1071"/>
      <c r="M23" s="1071"/>
      <c r="N23" s="1071"/>
      <c r="O23" s="1071"/>
      <c r="P23" s="1071"/>
      <c r="Q23" s="1071"/>
      <c r="R23" s="1071"/>
      <c r="S23" s="37"/>
    </row>
  </sheetData>
  <mergeCells count="47">
    <mergeCell ref="AG2:AO2"/>
    <mergeCell ref="AH3:AH6"/>
    <mergeCell ref="A15:B15"/>
    <mergeCell ref="AE5:AE6"/>
    <mergeCell ref="V3:AE3"/>
    <mergeCell ref="A2:AF2"/>
    <mergeCell ref="AO3:AO6"/>
    <mergeCell ref="AN3:AN6"/>
    <mergeCell ref="AF3:AF6"/>
    <mergeCell ref="AM3:AM6"/>
    <mergeCell ref="AL3:AL6"/>
    <mergeCell ref="AI3:AI6"/>
    <mergeCell ref="AK3:AK6"/>
    <mergeCell ref="AJ3:AJ6"/>
    <mergeCell ref="AG3:AG6"/>
    <mergeCell ref="T3:U3"/>
    <mergeCell ref="V4:Z4"/>
    <mergeCell ref="AD5:AD6"/>
    <mergeCell ref="A22:R22"/>
    <mergeCell ref="Z5:Z6"/>
    <mergeCell ref="AA5:AA6"/>
    <mergeCell ref="AB5:AC5"/>
    <mergeCell ref="V5:V6"/>
    <mergeCell ref="X5:X6"/>
    <mergeCell ref="W5:W6"/>
    <mergeCell ref="K4:L5"/>
    <mergeCell ref="D3:D6"/>
    <mergeCell ref="B3:B6"/>
    <mergeCell ref="A21:AD21"/>
    <mergeCell ref="A17:Q17"/>
    <mergeCell ref="J3:J6"/>
    <mergeCell ref="K3:S3"/>
    <mergeCell ref="A23:R23"/>
    <mergeCell ref="M4:N5"/>
    <mergeCell ref="O4:P5"/>
    <mergeCell ref="Q4:R5"/>
    <mergeCell ref="E3:F5"/>
    <mergeCell ref="A3:A6"/>
    <mergeCell ref="C3:C6"/>
    <mergeCell ref="G3:G6"/>
    <mergeCell ref="A20:AD20"/>
    <mergeCell ref="H3:H6"/>
    <mergeCell ref="I3:I6"/>
    <mergeCell ref="AA4:AE4"/>
    <mergeCell ref="Y5:Y6"/>
    <mergeCell ref="T4:U5"/>
    <mergeCell ref="S4:S6"/>
  </mergeCells>
  <phoneticPr fontId="0" type="noConversion"/>
  <printOptions horizontalCentered="1"/>
  <pageMargins left="0" right="0" top="1" bottom="0.75" header="0.3" footer="0.3"/>
  <pageSetup paperSize="3" scale="65" fitToWidth="2" orientation="landscape" r:id="rId1"/>
  <headerFooter alignWithMargins="0">
    <oddHeader>&amp;C&amp;16
&amp;A</oddHeader>
    <oddFooter>&amp;C&amp;14ISSUED
JUNE 2009&amp;R&amp;12&amp;F &amp;A
Page 60</oddFooter>
  </headerFooter>
  <colBreaks count="1" manualBreakCount="1">
    <brk id="32"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N22"/>
  <sheetViews>
    <sheetView showGridLines="0" zoomScale="60" zoomScaleNormal="60" zoomScalePageLayoutView="60" workbookViewId="0"/>
  </sheetViews>
  <sheetFormatPr defaultColWidth="9.109375" defaultRowHeight="13.2" x14ac:dyDescent="0.25"/>
  <cols>
    <col min="1" max="1" width="11" style="2" customWidth="1"/>
    <col min="2" max="2" width="13.44140625" style="2" customWidth="1"/>
    <col min="3" max="3" width="13.6640625" style="2" customWidth="1"/>
    <col min="4" max="4" width="9.44140625" style="2" bestFit="1" customWidth="1"/>
    <col min="5" max="6" width="8.88671875" style="2" customWidth="1"/>
    <col min="7" max="7" width="10.44140625" style="2" customWidth="1"/>
    <col min="8" max="8" width="8.88671875" style="2" customWidth="1"/>
    <col min="9" max="9" width="11.88671875" style="2" customWidth="1"/>
    <col min="10" max="11" width="8.88671875" style="2" customWidth="1"/>
    <col min="12" max="17" width="8.109375" style="2" customWidth="1"/>
    <col min="18" max="18" width="11.44140625" style="2" customWidth="1"/>
    <col min="19" max="20" width="8.109375" style="2" customWidth="1"/>
    <col min="21" max="21" width="8.88671875" style="2" customWidth="1"/>
    <col min="22" max="23" width="8.109375" style="2" customWidth="1"/>
    <col min="24" max="24" width="9.5546875" style="2" customWidth="1"/>
    <col min="25" max="25" width="8.109375" style="2" customWidth="1"/>
    <col min="26" max="26" width="8.88671875" style="2" customWidth="1"/>
    <col min="27" max="28" width="8.109375" style="2" customWidth="1"/>
    <col min="29" max="29" width="9.6640625" style="2" customWidth="1"/>
    <col min="30" max="30" width="8.109375" style="2" customWidth="1"/>
    <col min="31" max="31" width="38.109375" style="66" customWidth="1"/>
    <col min="32" max="32" width="21.88671875" style="2" bestFit="1" customWidth="1"/>
    <col min="33" max="34" width="12.6640625" style="2" customWidth="1"/>
    <col min="35" max="35" width="18.88671875" style="2" customWidth="1"/>
    <col min="36" max="36" width="17.88671875" style="2" customWidth="1"/>
    <col min="37" max="39" width="20.6640625" style="2" customWidth="1"/>
    <col min="40" max="40" width="8.6640625" style="2" customWidth="1"/>
    <col min="41" max="16384" width="9.109375" style="2"/>
  </cols>
  <sheetData>
    <row r="1" spans="1:40" ht="44.25" customHeight="1" thickBot="1" x14ac:dyDescent="0.3">
      <c r="A1" s="215"/>
      <c r="B1" s="215"/>
      <c r="C1" s="215"/>
      <c r="D1" s="215"/>
      <c r="E1" s="215"/>
      <c r="F1" s="215"/>
      <c r="G1" s="215"/>
      <c r="H1" s="215"/>
      <c r="I1" s="215"/>
      <c r="J1" s="215"/>
      <c r="K1" s="215"/>
      <c r="L1" s="215"/>
      <c r="M1" s="215"/>
      <c r="N1" s="215"/>
      <c r="O1" s="215"/>
      <c r="P1" s="215"/>
      <c r="Q1" s="215"/>
      <c r="R1" s="215"/>
      <c r="S1" s="215"/>
      <c r="T1" s="215"/>
      <c r="U1" s="24"/>
      <c r="V1" s="24"/>
      <c r="W1" s="24"/>
      <c r="X1" s="24"/>
      <c r="Y1" s="24"/>
      <c r="Z1" s="24"/>
      <c r="AA1" s="24"/>
      <c r="AB1" s="24"/>
      <c r="AC1" s="24"/>
      <c r="AD1" s="24"/>
      <c r="AE1" s="63"/>
    </row>
    <row r="2" spans="1:40" s="27" customFormat="1" ht="24" customHeight="1" x14ac:dyDescent="0.25">
      <c r="A2" s="823" t="s">
        <v>582</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5"/>
      <c r="AF2" s="1070" t="s">
        <v>909</v>
      </c>
      <c r="AG2" s="1032"/>
      <c r="AH2" s="1032"/>
      <c r="AI2" s="1032"/>
      <c r="AJ2" s="1032"/>
      <c r="AK2" s="1032"/>
      <c r="AL2" s="1032"/>
      <c r="AM2" s="1032"/>
      <c r="AN2" s="1033"/>
    </row>
    <row r="3" spans="1:40" s="4" customFormat="1" ht="18.75" customHeight="1" x14ac:dyDescent="0.25">
      <c r="A3" s="828" t="s">
        <v>911</v>
      </c>
      <c r="B3" s="826" t="s">
        <v>836</v>
      </c>
      <c r="C3" s="826" t="s">
        <v>929</v>
      </c>
      <c r="D3" s="826" t="s">
        <v>842</v>
      </c>
      <c r="E3" s="826" t="s">
        <v>951</v>
      </c>
      <c r="F3" s="826"/>
      <c r="G3" s="853" t="s">
        <v>1716</v>
      </c>
      <c r="H3" s="853" t="s">
        <v>1793</v>
      </c>
      <c r="I3" s="853" t="s">
        <v>1805</v>
      </c>
      <c r="J3" s="846" t="s">
        <v>852</v>
      </c>
      <c r="K3" s="882"/>
      <c r="L3" s="882"/>
      <c r="M3" s="882"/>
      <c r="N3" s="882"/>
      <c r="O3" s="882"/>
      <c r="P3" s="882"/>
      <c r="Q3" s="882"/>
      <c r="R3" s="848"/>
      <c r="S3" s="826" t="s">
        <v>1059</v>
      </c>
      <c r="T3" s="826"/>
      <c r="U3" s="826" t="s">
        <v>1058</v>
      </c>
      <c r="V3" s="826"/>
      <c r="W3" s="826"/>
      <c r="X3" s="826"/>
      <c r="Y3" s="826"/>
      <c r="Z3" s="826"/>
      <c r="AA3" s="826"/>
      <c r="AB3" s="826"/>
      <c r="AC3" s="826"/>
      <c r="AD3" s="826"/>
      <c r="AE3" s="1076" t="s">
        <v>822</v>
      </c>
      <c r="AF3" s="818" t="s">
        <v>906</v>
      </c>
      <c r="AG3" s="815" t="s">
        <v>931</v>
      </c>
      <c r="AH3" s="815" t="s">
        <v>932</v>
      </c>
      <c r="AI3" s="815" t="s">
        <v>2085</v>
      </c>
      <c r="AJ3" s="815" t="s">
        <v>2086</v>
      </c>
      <c r="AK3" s="815" t="s">
        <v>933</v>
      </c>
      <c r="AL3" s="815" t="s">
        <v>940</v>
      </c>
      <c r="AM3" s="815" t="s">
        <v>941</v>
      </c>
      <c r="AN3" s="812" t="s">
        <v>934</v>
      </c>
    </row>
    <row r="4" spans="1:40" s="4" customFormat="1" ht="18.75" customHeight="1" x14ac:dyDescent="0.25">
      <c r="A4" s="828"/>
      <c r="B4" s="826"/>
      <c r="C4" s="826"/>
      <c r="D4" s="826"/>
      <c r="E4" s="826"/>
      <c r="F4" s="826"/>
      <c r="G4" s="821"/>
      <c r="H4" s="821"/>
      <c r="I4" s="821"/>
      <c r="J4" s="826" t="s">
        <v>989</v>
      </c>
      <c r="K4" s="826"/>
      <c r="L4" s="826" t="s">
        <v>1003</v>
      </c>
      <c r="M4" s="826"/>
      <c r="N4" s="826" t="s">
        <v>1017</v>
      </c>
      <c r="O4" s="826"/>
      <c r="P4" s="826" t="s">
        <v>981</v>
      </c>
      <c r="Q4" s="826"/>
      <c r="R4" s="853" t="s">
        <v>1941</v>
      </c>
      <c r="S4" s="826"/>
      <c r="T4" s="826"/>
      <c r="U4" s="826" t="s">
        <v>826</v>
      </c>
      <c r="V4" s="826"/>
      <c r="W4" s="826"/>
      <c r="X4" s="826"/>
      <c r="Y4" s="826"/>
      <c r="Z4" s="826" t="s">
        <v>111</v>
      </c>
      <c r="AA4" s="826"/>
      <c r="AB4" s="826"/>
      <c r="AC4" s="826"/>
      <c r="AD4" s="826"/>
      <c r="AE4" s="1076"/>
      <c r="AF4" s="819"/>
      <c r="AG4" s="816"/>
      <c r="AH4" s="816"/>
      <c r="AI4" s="816"/>
      <c r="AJ4" s="816"/>
      <c r="AK4" s="816"/>
      <c r="AL4" s="816"/>
      <c r="AM4" s="816"/>
      <c r="AN4" s="813"/>
    </row>
    <row r="5" spans="1:40" s="4" customFormat="1" ht="18.75" customHeight="1" x14ac:dyDescent="0.25">
      <c r="A5" s="828"/>
      <c r="B5" s="826"/>
      <c r="C5" s="826"/>
      <c r="D5" s="826"/>
      <c r="E5" s="826"/>
      <c r="F5" s="826"/>
      <c r="G5" s="821"/>
      <c r="H5" s="821"/>
      <c r="I5" s="821"/>
      <c r="J5" s="826"/>
      <c r="K5" s="826"/>
      <c r="L5" s="826"/>
      <c r="M5" s="826"/>
      <c r="N5" s="826"/>
      <c r="O5" s="826"/>
      <c r="P5" s="826"/>
      <c r="Q5" s="826"/>
      <c r="R5" s="890"/>
      <c r="S5" s="826"/>
      <c r="T5" s="826"/>
      <c r="U5" s="826" t="s">
        <v>211</v>
      </c>
      <c r="V5" s="826" t="s">
        <v>982</v>
      </c>
      <c r="W5" s="826"/>
      <c r="X5" s="826" t="s">
        <v>960</v>
      </c>
      <c r="Y5" s="826" t="s">
        <v>962</v>
      </c>
      <c r="Z5" s="826" t="s">
        <v>217</v>
      </c>
      <c r="AA5" s="826" t="s">
        <v>982</v>
      </c>
      <c r="AB5" s="826"/>
      <c r="AC5" s="826" t="s">
        <v>960</v>
      </c>
      <c r="AD5" s="826" t="s">
        <v>959</v>
      </c>
      <c r="AE5" s="1076"/>
      <c r="AF5" s="819"/>
      <c r="AG5" s="816"/>
      <c r="AH5" s="816"/>
      <c r="AI5" s="816"/>
      <c r="AJ5" s="816"/>
      <c r="AK5" s="816"/>
      <c r="AL5" s="816"/>
      <c r="AM5" s="816"/>
      <c r="AN5" s="813"/>
    </row>
    <row r="6" spans="1:40" s="4" customFormat="1" ht="18.75" customHeight="1" thickBot="1" x14ac:dyDescent="0.3">
      <c r="A6" s="829"/>
      <c r="B6" s="827"/>
      <c r="C6" s="827"/>
      <c r="D6" s="827"/>
      <c r="E6" s="243" t="s">
        <v>1016</v>
      </c>
      <c r="F6" s="243" t="s">
        <v>961</v>
      </c>
      <c r="G6" s="822"/>
      <c r="H6" s="822"/>
      <c r="I6" s="822"/>
      <c r="J6" s="243" t="s">
        <v>967</v>
      </c>
      <c r="K6" s="243" t="s">
        <v>949</v>
      </c>
      <c r="L6" s="243" t="s">
        <v>971</v>
      </c>
      <c r="M6" s="243" t="s">
        <v>953</v>
      </c>
      <c r="N6" s="243" t="s">
        <v>971</v>
      </c>
      <c r="O6" s="243" t="s">
        <v>953</v>
      </c>
      <c r="P6" s="243" t="s">
        <v>973</v>
      </c>
      <c r="Q6" s="243" t="s">
        <v>980</v>
      </c>
      <c r="R6" s="891"/>
      <c r="S6" s="243" t="s">
        <v>971</v>
      </c>
      <c r="T6" s="243" t="s">
        <v>953</v>
      </c>
      <c r="U6" s="827"/>
      <c r="V6" s="243" t="s">
        <v>817</v>
      </c>
      <c r="W6" s="243" t="s">
        <v>961</v>
      </c>
      <c r="X6" s="827"/>
      <c r="Y6" s="827"/>
      <c r="Z6" s="827"/>
      <c r="AA6" s="243" t="s">
        <v>817</v>
      </c>
      <c r="AB6" s="243" t="s">
        <v>818</v>
      </c>
      <c r="AC6" s="827"/>
      <c r="AD6" s="1075"/>
      <c r="AE6" s="1077"/>
      <c r="AF6" s="820"/>
      <c r="AG6" s="817"/>
      <c r="AH6" s="817"/>
      <c r="AI6" s="817"/>
      <c r="AJ6" s="817"/>
      <c r="AK6" s="817"/>
      <c r="AL6" s="817"/>
      <c r="AM6" s="817"/>
      <c r="AN6" s="814"/>
    </row>
    <row r="7" spans="1:40" s="4" customFormat="1" ht="32.1" customHeight="1" thickTop="1" x14ac:dyDescent="0.25">
      <c r="A7" s="245" t="s">
        <v>583</v>
      </c>
      <c r="B7" s="246" t="s">
        <v>113</v>
      </c>
      <c r="C7" s="246" t="s">
        <v>1182</v>
      </c>
      <c r="D7" s="246" t="s">
        <v>1635</v>
      </c>
      <c r="E7" s="259">
        <v>75</v>
      </c>
      <c r="F7" s="274">
        <f>ROUND(E7*0.2844,2-LEN(INT(E7*0.2844)))</f>
        <v>21</v>
      </c>
      <c r="G7" s="313">
        <v>1.25</v>
      </c>
      <c r="H7" s="313">
        <v>2.8</v>
      </c>
      <c r="I7" s="259">
        <v>1.1000000000000001</v>
      </c>
      <c r="J7" s="259">
        <v>130</v>
      </c>
      <c r="K7" s="260">
        <f>ROUND(J7*0.06309,2-LEN(INT(J7*0.06309)))</f>
        <v>8.1999999999999993</v>
      </c>
      <c r="L7" s="259">
        <v>56</v>
      </c>
      <c r="M7" s="274">
        <f>IF(ISNUMBER(L7)=TRUE,ROUND((5/9)*(L7-32),1),"")</f>
        <v>13.3</v>
      </c>
      <c r="N7" s="259">
        <v>42</v>
      </c>
      <c r="O7" s="274">
        <f t="shared" ref="O7:O14" si="0">IF(ISNUMBER(N7)=TRUE,ROUND((5/9)*(N7-32),1),"")</f>
        <v>5.6</v>
      </c>
      <c r="P7" s="259">
        <v>8</v>
      </c>
      <c r="Q7" s="274">
        <f>ROUND(P7*2.989,2-LEN(INT(P7*2.989)))</f>
        <v>24</v>
      </c>
      <c r="R7" s="312">
        <v>1E-4</v>
      </c>
      <c r="S7" s="314">
        <v>95</v>
      </c>
      <c r="T7" s="274">
        <f t="shared" ref="T7:T14" si="1">IF(ISNUMBER(S7)=TRUE,ROUND((5/9)*(S7-32),1),"")</f>
        <v>35</v>
      </c>
      <c r="U7" s="259">
        <v>2</v>
      </c>
      <c r="V7" s="275">
        <v>40</v>
      </c>
      <c r="W7" s="260">
        <f>ROUND(V7*0.746,2-LEN(INT(V7*0.746)))</f>
        <v>30</v>
      </c>
      <c r="X7" s="264">
        <v>3</v>
      </c>
      <c r="Y7" s="259">
        <v>460</v>
      </c>
      <c r="Z7" s="259">
        <v>4</v>
      </c>
      <c r="AA7" s="275">
        <v>1</v>
      </c>
      <c r="AB7" s="260">
        <f>ROUND(AA7*746,2-LEN(INT(AA7*746)))</f>
        <v>750</v>
      </c>
      <c r="AC7" s="264">
        <v>3</v>
      </c>
      <c r="AD7" s="264">
        <v>460</v>
      </c>
      <c r="AE7" s="267" t="s">
        <v>1138</v>
      </c>
      <c r="AF7" s="392"/>
      <c r="AG7" s="302"/>
      <c r="AH7" s="302"/>
      <c r="AI7" s="302"/>
      <c r="AJ7" s="302"/>
      <c r="AK7" s="302"/>
      <c r="AL7" s="302"/>
      <c r="AM7" s="302"/>
      <c r="AN7" s="249"/>
    </row>
    <row r="8" spans="1:40" s="4" customFormat="1" ht="32.1" customHeight="1" x14ac:dyDescent="0.25">
      <c r="A8" s="118"/>
      <c r="B8" s="180"/>
      <c r="C8" s="180"/>
      <c r="D8" s="180"/>
      <c r="E8" s="119"/>
      <c r="F8" s="274">
        <f t="shared" ref="F8:F14" si="2">ROUND(E8*0.2844,2-LEN(INT(E8*0.2844)))</f>
        <v>0</v>
      </c>
      <c r="G8" s="175"/>
      <c r="H8" s="175"/>
      <c r="I8" s="180"/>
      <c r="J8" s="119"/>
      <c r="K8" s="260">
        <f t="shared" ref="K8:K14" si="3">ROUND(J8*0.06309,2-LEN(INT(J8*0.06309)))</f>
        <v>0</v>
      </c>
      <c r="L8" s="119"/>
      <c r="M8" s="274" t="str">
        <f t="shared" ref="M8:M14" si="4">IF(ISNUMBER(L8)=TRUE,ROUND((5/9)*(L8-32),1),"")</f>
        <v/>
      </c>
      <c r="N8" s="119"/>
      <c r="O8" s="274" t="str">
        <f t="shared" si="0"/>
        <v/>
      </c>
      <c r="P8" s="180"/>
      <c r="Q8" s="274">
        <f t="shared" ref="Q8:Q14" si="5">ROUND(P8*2.989,2-LEN(INT(P8*2.989)))</f>
        <v>0</v>
      </c>
      <c r="R8" s="204"/>
      <c r="S8" s="180"/>
      <c r="T8" s="274" t="str">
        <f t="shared" si="1"/>
        <v/>
      </c>
      <c r="U8" s="165"/>
      <c r="V8" s="165"/>
      <c r="W8" s="260">
        <f t="shared" ref="W8:W14" si="6">ROUND(V8*0.746,2-LEN(INT(V8*0.746)))</f>
        <v>0</v>
      </c>
      <c r="X8" s="185"/>
      <c r="Y8" s="185"/>
      <c r="Z8" s="165"/>
      <c r="AA8" s="165"/>
      <c r="AB8" s="260">
        <f t="shared" ref="AB8:AB14" si="7">ROUND(AA8*746,2-LEN(INT(AA8*746)))</f>
        <v>0</v>
      </c>
      <c r="AC8" s="185"/>
      <c r="AD8" s="185"/>
      <c r="AE8" s="113"/>
      <c r="AF8" s="393"/>
      <c r="AG8" s="67"/>
      <c r="AH8" s="67"/>
      <c r="AI8" s="67"/>
      <c r="AJ8" s="67"/>
      <c r="AK8" s="67"/>
      <c r="AL8" s="67"/>
      <c r="AM8" s="67"/>
      <c r="AN8" s="244"/>
    </row>
    <row r="9" spans="1:40" s="4" customFormat="1" ht="32.1" customHeight="1" x14ac:dyDescent="0.25">
      <c r="A9" s="118"/>
      <c r="B9" s="180"/>
      <c r="C9" s="180"/>
      <c r="D9" s="180"/>
      <c r="E9" s="119"/>
      <c r="F9" s="274">
        <f t="shared" si="2"/>
        <v>0</v>
      </c>
      <c r="G9" s="175"/>
      <c r="H9" s="175"/>
      <c r="I9" s="180"/>
      <c r="J9" s="119"/>
      <c r="K9" s="260">
        <f t="shared" si="3"/>
        <v>0</v>
      </c>
      <c r="L9" s="119"/>
      <c r="M9" s="274" t="str">
        <f t="shared" si="4"/>
        <v/>
      </c>
      <c r="N9" s="119"/>
      <c r="O9" s="274" t="str">
        <f t="shared" si="0"/>
        <v/>
      </c>
      <c r="P9" s="180"/>
      <c r="Q9" s="274">
        <f t="shared" si="5"/>
        <v>0</v>
      </c>
      <c r="R9" s="204"/>
      <c r="S9" s="180"/>
      <c r="T9" s="274" t="str">
        <f t="shared" si="1"/>
        <v/>
      </c>
      <c r="U9" s="165"/>
      <c r="V9" s="165"/>
      <c r="W9" s="260">
        <f t="shared" si="6"/>
        <v>0</v>
      </c>
      <c r="X9" s="185"/>
      <c r="Y9" s="185"/>
      <c r="Z9" s="165"/>
      <c r="AA9" s="165"/>
      <c r="AB9" s="260">
        <f t="shared" si="7"/>
        <v>0</v>
      </c>
      <c r="AC9" s="185"/>
      <c r="AD9" s="185"/>
      <c r="AE9" s="113"/>
      <c r="AF9" s="393"/>
      <c r="AG9" s="67"/>
      <c r="AH9" s="67"/>
      <c r="AI9" s="67"/>
      <c r="AJ9" s="67"/>
      <c r="AK9" s="67"/>
      <c r="AL9" s="67"/>
      <c r="AM9" s="67"/>
      <c r="AN9" s="244"/>
    </row>
    <row r="10" spans="1:40" s="4" customFormat="1" ht="32.1" customHeight="1" x14ac:dyDescent="0.25">
      <c r="A10" s="118"/>
      <c r="B10" s="180"/>
      <c r="C10" s="180"/>
      <c r="D10" s="180"/>
      <c r="E10" s="119"/>
      <c r="F10" s="274">
        <f t="shared" si="2"/>
        <v>0</v>
      </c>
      <c r="G10" s="175"/>
      <c r="H10" s="175"/>
      <c r="I10" s="180"/>
      <c r="J10" s="119"/>
      <c r="K10" s="260">
        <f t="shared" si="3"/>
        <v>0</v>
      </c>
      <c r="L10" s="119"/>
      <c r="M10" s="274" t="str">
        <f t="shared" si="4"/>
        <v/>
      </c>
      <c r="N10" s="119"/>
      <c r="O10" s="274" t="str">
        <f t="shared" si="0"/>
        <v/>
      </c>
      <c r="P10" s="180"/>
      <c r="Q10" s="274">
        <f t="shared" si="5"/>
        <v>0</v>
      </c>
      <c r="R10" s="204"/>
      <c r="S10" s="180"/>
      <c r="T10" s="274" t="str">
        <f t="shared" si="1"/>
        <v/>
      </c>
      <c r="U10" s="165"/>
      <c r="V10" s="165"/>
      <c r="W10" s="260">
        <f t="shared" si="6"/>
        <v>0</v>
      </c>
      <c r="X10" s="185"/>
      <c r="Y10" s="185"/>
      <c r="Z10" s="165"/>
      <c r="AA10" s="165"/>
      <c r="AB10" s="260">
        <f t="shared" si="7"/>
        <v>0</v>
      </c>
      <c r="AC10" s="185"/>
      <c r="AD10" s="185"/>
      <c r="AE10" s="113"/>
      <c r="AF10" s="393"/>
      <c r="AG10" s="67"/>
      <c r="AH10" s="67"/>
      <c r="AI10" s="67"/>
      <c r="AJ10" s="67"/>
      <c r="AK10" s="67"/>
      <c r="AL10" s="67"/>
      <c r="AM10" s="67"/>
      <c r="AN10" s="244"/>
    </row>
    <row r="11" spans="1:40" s="4" customFormat="1" ht="32.1" customHeight="1" x14ac:dyDescent="0.25">
      <c r="A11" s="118"/>
      <c r="B11" s="180"/>
      <c r="C11" s="180"/>
      <c r="D11" s="180"/>
      <c r="E11" s="119"/>
      <c r="F11" s="274">
        <f t="shared" si="2"/>
        <v>0</v>
      </c>
      <c r="G11" s="175"/>
      <c r="H11" s="175"/>
      <c r="I11" s="180"/>
      <c r="J11" s="119"/>
      <c r="K11" s="260">
        <f t="shared" si="3"/>
        <v>0</v>
      </c>
      <c r="L11" s="119"/>
      <c r="M11" s="274" t="str">
        <f t="shared" si="4"/>
        <v/>
      </c>
      <c r="N11" s="119"/>
      <c r="O11" s="274" t="str">
        <f t="shared" si="0"/>
        <v/>
      </c>
      <c r="P11" s="180"/>
      <c r="Q11" s="274">
        <f t="shared" si="5"/>
        <v>0</v>
      </c>
      <c r="R11" s="204"/>
      <c r="S11" s="180"/>
      <c r="T11" s="274" t="str">
        <f t="shared" si="1"/>
        <v/>
      </c>
      <c r="U11" s="165"/>
      <c r="V11" s="165"/>
      <c r="W11" s="260">
        <f t="shared" si="6"/>
        <v>0</v>
      </c>
      <c r="X11" s="185"/>
      <c r="Y11" s="185"/>
      <c r="Z11" s="165"/>
      <c r="AA11" s="165"/>
      <c r="AB11" s="260">
        <f t="shared" si="7"/>
        <v>0</v>
      </c>
      <c r="AC11" s="185"/>
      <c r="AD11" s="185"/>
      <c r="AE11" s="113"/>
      <c r="AF11" s="393"/>
      <c r="AG11" s="67"/>
      <c r="AH11" s="67"/>
      <c r="AI11" s="67"/>
      <c r="AJ11" s="67"/>
      <c r="AK11" s="67"/>
      <c r="AL11" s="67"/>
      <c r="AM11" s="67"/>
      <c r="AN11" s="244"/>
    </row>
    <row r="12" spans="1:40" s="4" customFormat="1" ht="32.1" customHeight="1" x14ac:dyDescent="0.25">
      <c r="A12" s="118"/>
      <c r="B12" s="180"/>
      <c r="C12" s="180"/>
      <c r="D12" s="180"/>
      <c r="E12" s="119"/>
      <c r="F12" s="274">
        <f t="shared" si="2"/>
        <v>0</v>
      </c>
      <c r="G12" s="175"/>
      <c r="H12" s="175"/>
      <c r="I12" s="180"/>
      <c r="J12" s="119"/>
      <c r="K12" s="260">
        <f t="shared" si="3"/>
        <v>0</v>
      </c>
      <c r="L12" s="119"/>
      <c r="M12" s="274" t="str">
        <f t="shared" si="4"/>
        <v/>
      </c>
      <c r="N12" s="119"/>
      <c r="O12" s="274" t="str">
        <f t="shared" si="0"/>
        <v/>
      </c>
      <c r="P12" s="180"/>
      <c r="Q12" s="274">
        <f t="shared" si="5"/>
        <v>0</v>
      </c>
      <c r="R12" s="204"/>
      <c r="S12" s="180"/>
      <c r="T12" s="274" t="str">
        <f t="shared" si="1"/>
        <v/>
      </c>
      <c r="U12" s="165"/>
      <c r="V12" s="165"/>
      <c r="W12" s="260">
        <f t="shared" si="6"/>
        <v>0</v>
      </c>
      <c r="X12" s="185"/>
      <c r="Y12" s="185"/>
      <c r="Z12" s="165"/>
      <c r="AA12" s="165"/>
      <c r="AB12" s="260">
        <f t="shared" si="7"/>
        <v>0</v>
      </c>
      <c r="AC12" s="185"/>
      <c r="AD12" s="185"/>
      <c r="AE12" s="113"/>
      <c r="AF12" s="393"/>
      <c r="AG12" s="67"/>
      <c r="AH12" s="67"/>
      <c r="AI12" s="67"/>
      <c r="AJ12" s="67"/>
      <c r="AK12" s="67"/>
      <c r="AL12" s="67"/>
      <c r="AM12" s="67"/>
      <c r="AN12" s="244"/>
    </row>
    <row r="13" spans="1:40" s="4" customFormat="1" ht="32.1" customHeight="1" x14ac:dyDescent="0.25">
      <c r="A13" s="118"/>
      <c r="B13" s="180"/>
      <c r="C13" s="180"/>
      <c r="D13" s="180"/>
      <c r="E13" s="119"/>
      <c r="F13" s="274">
        <f t="shared" si="2"/>
        <v>0</v>
      </c>
      <c r="G13" s="175"/>
      <c r="H13" s="175"/>
      <c r="I13" s="180"/>
      <c r="J13" s="119"/>
      <c r="K13" s="260">
        <f t="shared" si="3"/>
        <v>0</v>
      </c>
      <c r="L13" s="119"/>
      <c r="M13" s="274" t="str">
        <f t="shared" si="4"/>
        <v/>
      </c>
      <c r="N13" s="119"/>
      <c r="O13" s="274" t="str">
        <f t="shared" si="0"/>
        <v/>
      </c>
      <c r="P13" s="180"/>
      <c r="Q13" s="274">
        <f t="shared" si="5"/>
        <v>0</v>
      </c>
      <c r="R13" s="204"/>
      <c r="S13" s="180"/>
      <c r="T13" s="274" t="str">
        <f t="shared" si="1"/>
        <v/>
      </c>
      <c r="U13" s="165"/>
      <c r="V13" s="165"/>
      <c r="W13" s="260">
        <f t="shared" si="6"/>
        <v>0</v>
      </c>
      <c r="X13" s="185"/>
      <c r="Y13" s="185"/>
      <c r="Z13" s="165"/>
      <c r="AA13" s="165"/>
      <c r="AB13" s="260">
        <f t="shared" si="7"/>
        <v>0</v>
      </c>
      <c r="AC13" s="185"/>
      <c r="AD13" s="185"/>
      <c r="AE13" s="113"/>
      <c r="AF13" s="393"/>
      <c r="AG13" s="67"/>
      <c r="AH13" s="67"/>
      <c r="AI13" s="67"/>
      <c r="AJ13" s="67"/>
      <c r="AK13" s="67"/>
      <c r="AL13" s="67"/>
      <c r="AM13" s="67"/>
      <c r="AN13" s="244"/>
    </row>
    <row r="14" spans="1:40" s="4" customFormat="1" ht="32.1" customHeight="1" thickBot="1" x14ac:dyDescent="0.3">
      <c r="A14" s="17"/>
      <c r="B14" s="178"/>
      <c r="C14" s="178"/>
      <c r="D14" s="178"/>
      <c r="E14" s="394"/>
      <c r="F14" s="184">
        <f t="shared" si="2"/>
        <v>0</v>
      </c>
      <c r="G14" s="395"/>
      <c r="H14" s="395"/>
      <c r="I14" s="178"/>
      <c r="J14" s="394"/>
      <c r="K14" s="34">
        <f t="shared" si="3"/>
        <v>0</v>
      </c>
      <c r="L14" s="394"/>
      <c r="M14" s="184" t="str">
        <f t="shared" si="4"/>
        <v/>
      </c>
      <c r="N14" s="394"/>
      <c r="O14" s="184" t="str">
        <f t="shared" si="0"/>
        <v/>
      </c>
      <c r="P14" s="178"/>
      <c r="Q14" s="184">
        <f t="shared" si="5"/>
        <v>0</v>
      </c>
      <c r="R14" s="396"/>
      <c r="S14" s="178"/>
      <c r="T14" s="184" t="str">
        <f t="shared" si="1"/>
        <v/>
      </c>
      <c r="U14" s="41"/>
      <c r="V14" s="41"/>
      <c r="W14" s="34">
        <f t="shared" si="6"/>
        <v>0</v>
      </c>
      <c r="X14" s="149"/>
      <c r="Y14" s="149"/>
      <c r="Z14" s="41"/>
      <c r="AA14" s="41"/>
      <c r="AB14" s="34">
        <f t="shared" si="7"/>
        <v>0</v>
      </c>
      <c r="AC14" s="149"/>
      <c r="AD14" s="149"/>
      <c r="AE14" s="43"/>
      <c r="AF14" s="391"/>
      <c r="AG14" s="306"/>
      <c r="AH14" s="306"/>
      <c r="AI14" s="306"/>
      <c r="AJ14" s="306"/>
      <c r="AK14" s="306"/>
      <c r="AL14" s="306"/>
      <c r="AM14" s="306"/>
      <c r="AN14" s="307"/>
    </row>
    <row r="15" spans="1:40" s="4" customFormat="1" ht="24.75" customHeight="1" x14ac:dyDescent="0.25">
      <c r="A15" s="696"/>
      <c r="B15" s="158"/>
      <c r="C15" s="158"/>
      <c r="D15" s="158"/>
      <c r="E15" s="697"/>
      <c r="F15" s="661"/>
      <c r="G15" s="698"/>
      <c r="H15" s="698"/>
      <c r="I15" s="158"/>
      <c r="J15" s="697"/>
      <c r="K15" s="428"/>
      <c r="L15" s="697"/>
      <c r="M15" s="661"/>
      <c r="N15" s="697"/>
      <c r="O15" s="661"/>
      <c r="P15" s="158"/>
      <c r="Q15" s="661"/>
      <c r="R15" s="661"/>
      <c r="S15" s="158"/>
      <c r="T15" s="661"/>
      <c r="U15" s="447"/>
      <c r="V15" s="447"/>
      <c r="W15" s="428"/>
      <c r="X15" s="699"/>
      <c r="Y15" s="699"/>
      <c r="Z15" s="447"/>
      <c r="AA15" s="447"/>
      <c r="AB15" s="428"/>
      <c r="AC15" s="699"/>
      <c r="AD15" s="699"/>
      <c r="AE15" s="700"/>
      <c r="AF15" s="250"/>
      <c r="AG15" s="250"/>
      <c r="AH15" s="250"/>
      <c r="AI15" s="250"/>
      <c r="AJ15" s="250"/>
      <c r="AK15" s="250"/>
      <c r="AL15" s="250"/>
      <c r="AM15" s="250"/>
    </row>
    <row r="16" spans="1:40" s="4" customFormat="1" ht="24.75" customHeight="1" x14ac:dyDescent="0.25">
      <c r="A16" s="701" t="s">
        <v>880</v>
      </c>
      <c r="B16" s="120"/>
      <c r="C16" s="120"/>
      <c r="D16" s="120"/>
      <c r="E16" s="194"/>
      <c r="F16" s="191"/>
      <c r="G16" s="195"/>
      <c r="H16" s="195"/>
      <c r="I16" s="120"/>
      <c r="J16" s="194"/>
      <c r="K16" s="116"/>
      <c r="L16" s="194"/>
      <c r="M16" s="191"/>
      <c r="N16" s="194"/>
      <c r="O16" s="191"/>
      <c r="P16" s="120"/>
      <c r="Q16" s="191"/>
      <c r="R16" s="191"/>
      <c r="S16" s="120"/>
      <c r="T16" s="191"/>
      <c r="U16" s="123"/>
      <c r="V16" s="123"/>
      <c r="W16" s="116"/>
      <c r="X16" s="110"/>
      <c r="Y16" s="110"/>
      <c r="Z16" s="123"/>
      <c r="AA16" s="123"/>
      <c r="AB16" s="116"/>
      <c r="AC16" s="110"/>
      <c r="AD16" s="110"/>
      <c r="AE16" s="702"/>
      <c r="AF16" s="146"/>
      <c r="AG16" s="250"/>
      <c r="AH16" s="250"/>
      <c r="AI16" s="250"/>
      <c r="AJ16" s="250"/>
      <c r="AK16" s="250"/>
      <c r="AL16" s="250"/>
      <c r="AM16" s="250"/>
    </row>
    <row r="17" spans="1:39" s="4" customFormat="1" ht="24.75" customHeight="1" x14ac:dyDescent="0.25">
      <c r="A17" s="687" t="s">
        <v>2072</v>
      </c>
      <c r="B17" s="120"/>
      <c r="C17" s="120"/>
      <c r="D17" s="120"/>
      <c r="E17" s="194"/>
      <c r="F17" s="191"/>
      <c r="G17" s="195"/>
      <c r="H17" s="195"/>
      <c r="I17" s="120"/>
      <c r="J17" s="194"/>
      <c r="K17" s="116"/>
      <c r="L17" s="194"/>
      <c r="M17" s="191"/>
      <c r="N17" s="194"/>
      <c r="O17" s="191"/>
      <c r="P17" s="120"/>
      <c r="Q17" s="191"/>
      <c r="R17" s="191"/>
      <c r="S17" s="120"/>
      <c r="T17" s="191"/>
      <c r="U17" s="123"/>
      <c r="V17" s="123"/>
      <c r="W17" s="116"/>
      <c r="X17" s="110"/>
      <c r="Y17" s="110"/>
      <c r="Z17" s="123"/>
      <c r="AA17" s="123"/>
      <c r="AB17" s="116"/>
      <c r="AC17" s="110"/>
      <c r="AD17" s="110"/>
      <c r="AE17" s="702"/>
      <c r="AF17" s="250"/>
      <c r="AG17" s="250"/>
      <c r="AH17" s="250"/>
      <c r="AI17" s="250"/>
      <c r="AJ17" s="250"/>
      <c r="AK17" s="250"/>
      <c r="AL17" s="250"/>
      <c r="AM17" s="250"/>
    </row>
    <row r="18" spans="1:39" s="35" customFormat="1" ht="24.75" customHeight="1" thickBot="1" x14ac:dyDescent="0.35">
      <c r="A18" s="703" t="s">
        <v>2074</v>
      </c>
      <c r="B18" s="690"/>
      <c r="C18" s="690"/>
      <c r="D18" s="690"/>
      <c r="E18" s="690"/>
      <c r="F18" s="690"/>
      <c r="G18" s="690"/>
      <c r="H18" s="690"/>
      <c r="I18" s="690"/>
      <c r="J18" s="690"/>
      <c r="K18" s="691"/>
      <c r="L18" s="690"/>
      <c r="M18" s="690"/>
      <c r="N18" s="690"/>
      <c r="O18" s="690"/>
      <c r="P18" s="690"/>
      <c r="Q18" s="690"/>
      <c r="R18" s="690"/>
      <c r="S18" s="690"/>
      <c r="T18" s="691"/>
      <c r="U18" s="690"/>
      <c r="V18" s="690"/>
      <c r="W18" s="690"/>
      <c r="X18" s="690"/>
      <c r="Y18" s="690"/>
      <c r="Z18" s="690"/>
      <c r="AA18" s="690"/>
      <c r="AB18" s="690"/>
      <c r="AC18" s="690"/>
      <c r="AD18" s="690"/>
      <c r="AE18" s="704"/>
    </row>
    <row r="19" spans="1:39" s="35" customFormat="1" ht="24.75" customHeight="1" x14ac:dyDescent="0.3">
      <c r="A19" s="190"/>
      <c r="K19" s="192"/>
      <c r="T19" s="192"/>
      <c r="AE19" s="64"/>
    </row>
    <row r="20" spans="1:39" s="1" customFormat="1" ht="24.75" customHeight="1" x14ac:dyDescent="0.3">
      <c r="A20" s="382" t="s">
        <v>922</v>
      </c>
      <c r="B20" s="390"/>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E20" s="65"/>
    </row>
    <row r="21" spans="1:39" s="1" customFormat="1" ht="24.75" customHeight="1" x14ac:dyDescent="0.3">
      <c r="A21" s="835" t="s">
        <v>584</v>
      </c>
      <c r="B21" s="835"/>
      <c r="C21" s="835"/>
      <c r="D21" s="835"/>
      <c r="E21" s="835"/>
      <c r="F21" s="835"/>
      <c r="G21" s="835"/>
      <c r="H21" s="835"/>
      <c r="I21" s="835"/>
      <c r="J21" s="835"/>
      <c r="K21" s="835"/>
      <c r="L21" s="835"/>
      <c r="M21" s="835"/>
      <c r="N21" s="835"/>
      <c r="O21" s="835"/>
      <c r="P21" s="835"/>
      <c r="Q21" s="835"/>
      <c r="R21" s="835"/>
      <c r="S21" s="835"/>
      <c r="T21" s="835"/>
      <c r="U21" s="835"/>
      <c r="V21" s="835"/>
      <c r="W21" s="835"/>
      <c r="X21" s="835"/>
      <c r="Y21" s="835"/>
      <c r="Z21" s="835"/>
      <c r="AA21" s="835"/>
      <c r="AB21" s="835"/>
      <c r="AE21" s="65"/>
    </row>
    <row r="22" spans="1:39" ht="25.5" customHeight="1" x14ac:dyDescent="0.25">
      <c r="A22" s="835" t="s">
        <v>760</v>
      </c>
      <c r="B22" s="835"/>
      <c r="C22" s="835"/>
      <c r="D22" s="835"/>
      <c r="E22" s="835"/>
      <c r="F22" s="835"/>
      <c r="G22" s="835"/>
      <c r="H22" s="835"/>
      <c r="I22" s="835"/>
      <c r="J22" s="835"/>
      <c r="K22" s="835"/>
      <c r="L22" s="835"/>
      <c r="M22" s="835"/>
      <c r="N22" s="835"/>
      <c r="O22" s="835"/>
      <c r="P22" s="835"/>
      <c r="Q22" s="835"/>
      <c r="R22" s="835"/>
      <c r="S22" s="835"/>
      <c r="T22" s="835"/>
      <c r="U22" s="835"/>
      <c r="V22" s="835"/>
      <c r="W22" s="835"/>
      <c r="X22" s="835"/>
      <c r="Y22" s="835"/>
      <c r="Z22" s="835"/>
      <c r="AA22" s="835"/>
      <c r="AB22" s="835"/>
    </row>
  </sheetData>
  <mergeCells count="40">
    <mergeCell ref="B3:B6"/>
    <mergeCell ref="R4:R6"/>
    <mergeCell ref="D3:D6"/>
    <mergeCell ref="A22:AB22"/>
    <mergeCell ref="G3:G6"/>
    <mergeCell ref="Y5:Y6"/>
    <mergeCell ref="Z5:Z6"/>
    <mergeCell ref="A21:AB21"/>
    <mergeCell ref="L4:M5"/>
    <mergeCell ref="N4:O5"/>
    <mergeCell ref="U5:U6"/>
    <mergeCell ref="P4:Q5"/>
    <mergeCell ref="S3:T5"/>
    <mergeCell ref="X5:X6"/>
    <mergeCell ref="AF2:AN2"/>
    <mergeCell ref="AM3:AM6"/>
    <mergeCell ref="AL3:AL6"/>
    <mergeCell ref="AJ3:AJ6"/>
    <mergeCell ref="AI3:AI6"/>
    <mergeCell ref="AN3:AN6"/>
    <mergeCell ref="AH3:AH6"/>
    <mergeCell ref="AF3:AF6"/>
    <mergeCell ref="AK3:AK6"/>
    <mergeCell ref="AG3:AG6"/>
    <mergeCell ref="A2:AE2"/>
    <mergeCell ref="AE3:AE6"/>
    <mergeCell ref="E3:F5"/>
    <mergeCell ref="A3:A6"/>
    <mergeCell ref="AA5:AB5"/>
    <mergeCell ref="U3:AD3"/>
    <mergeCell ref="AC5:AC6"/>
    <mergeCell ref="H3:H6"/>
    <mergeCell ref="I3:I6"/>
    <mergeCell ref="J3:R3"/>
    <mergeCell ref="C3:C6"/>
    <mergeCell ref="J4:K5"/>
    <mergeCell ref="V5:W5"/>
    <mergeCell ref="AD5:AD6"/>
    <mergeCell ref="U4:Y4"/>
    <mergeCell ref="Z4:AD4"/>
  </mergeCells>
  <phoneticPr fontId="0" type="noConversion"/>
  <printOptions horizontalCentered="1"/>
  <pageMargins left="0" right="0" top="1" bottom="0.75" header="0.3" footer="0.3"/>
  <pageSetup paperSize="3" scale="65" orientation="landscape" r:id="rId1"/>
  <headerFooter alignWithMargins="0">
    <oddHeader>&amp;C&amp;16
&amp;A</oddHeader>
    <oddFooter>&amp;C&amp;14ISSUED
JUNE 2009&amp;R&amp;12&amp;F &amp;A
Page 61</oddFooter>
  </headerFooter>
  <colBreaks count="1" manualBreakCount="1">
    <brk id="3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4"/>
  <sheetViews>
    <sheetView showGridLines="0" showZeros="0" showWhiteSpace="0" zoomScale="60" zoomScaleNormal="60" zoomScalePageLayoutView="60" workbookViewId="0"/>
  </sheetViews>
  <sheetFormatPr defaultColWidth="0" defaultRowHeight="13.2" x14ac:dyDescent="0.25"/>
  <cols>
    <col min="1" max="1" width="9.109375" style="2" bestFit="1" customWidth="1"/>
    <col min="2" max="2" width="13" style="2" customWidth="1"/>
    <col min="3" max="3" width="12.6640625" style="2" customWidth="1"/>
    <col min="4" max="4" width="8.88671875" style="2" customWidth="1"/>
    <col min="5" max="8" width="8.88671875" style="10" customWidth="1"/>
    <col min="9" max="10" width="8.88671875" style="2" customWidth="1"/>
    <col min="11" max="11" width="8.88671875" style="10" customWidth="1"/>
    <col min="12" max="14" width="8.88671875" style="2" customWidth="1"/>
    <col min="15" max="15" width="9.88671875" style="2" customWidth="1"/>
    <col min="16" max="16" width="8.88671875" style="2" customWidth="1"/>
    <col min="17" max="17" width="45.33203125" style="2" customWidth="1"/>
    <col min="18" max="18" width="21.88671875" style="2" customWidth="1"/>
    <col min="19" max="20" width="12.6640625" style="2" customWidth="1"/>
    <col min="21" max="21" width="18.88671875" style="2" customWidth="1"/>
    <col min="22" max="22" width="17.88671875" style="2" customWidth="1"/>
    <col min="23" max="25" width="20.6640625" style="2" customWidth="1"/>
    <col min="26" max="26" width="8.6640625" style="2" customWidth="1"/>
    <col min="27" max="16384" width="0" style="2" hidden="1"/>
  </cols>
  <sheetData>
    <row r="1" spans="1:26" ht="41.25" customHeight="1" thickBot="1" x14ac:dyDescent="0.3">
      <c r="A1" s="24"/>
      <c r="B1" s="24"/>
      <c r="C1" s="24"/>
      <c r="D1" s="24"/>
      <c r="E1" s="82"/>
      <c r="F1" s="82"/>
      <c r="G1" s="82"/>
      <c r="H1" s="82"/>
      <c r="I1" s="24"/>
      <c r="J1" s="24"/>
      <c r="K1" s="82"/>
      <c r="L1" s="24"/>
      <c r="M1" s="24"/>
      <c r="N1" s="24"/>
      <c r="O1" s="24"/>
      <c r="P1" s="24"/>
      <c r="Q1" s="24"/>
    </row>
    <row r="2" spans="1:26" s="3" customFormat="1" ht="25.5" customHeight="1" x14ac:dyDescent="0.25">
      <c r="A2" s="823" t="s">
        <v>43</v>
      </c>
      <c r="B2" s="824"/>
      <c r="C2" s="824"/>
      <c r="D2" s="824"/>
      <c r="E2" s="824"/>
      <c r="F2" s="824"/>
      <c r="G2" s="824"/>
      <c r="H2" s="824"/>
      <c r="I2" s="824"/>
      <c r="J2" s="824"/>
      <c r="K2" s="824"/>
      <c r="L2" s="824"/>
      <c r="M2" s="824"/>
      <c r="N2" s="824"/>
      <c r="O2" s="824"/>
      <c r="P2" s="824"/>
      <c r="Q2" s="825"/>
      <c r="R2" s="810" t="s">
        <v>909</v>
      </c>
      <c r="S2" s="810"/>
      <c r="T2" s="810"/>
      <c r="U2" s="810"/>
      <c r="V2" s="810"/>
      <c r="W2" s="810"/>
      <c r="X2" s="810"/>
      <c r="Y2" s="810"/>
      <c r="Z2" s="811"/>
    </row>
    <row r="3" spans="1:26" s="4" customFormat="1" ht="25.5" customHeight="1" x14ac:dyDescent="0.25">
      <c r="A3" s="828" t="s">
        <v>911</v>
      </c>
      <c r="B3" s="830" t="s">
        <v>836</v>
      </c>
      <c r="C3" s="826" t="s">
        <v>925</v>
      </c>
      <c r="D3" s="826" t="s">
        <v>1125</v>
      </c>
      <c r="E3" s="826"/>
      <c r="F3" s="826" t="s">
        <v>951</v>
      </c>
      <c r="G3" s="826"/>
      <c r="H3" s="836" t="s">
        <v>952</v>
      </c>
      <c r="I3" s="836"/>
      <c r="J3" s="826" t="s">
        <v>1721</v>
      </c>
      <c r="K3" s="826"/>
      <c r="L3" s="826" t="s">
        <v>839</v>
      </c>
      <c r="M3" s="826"/>
      <c r="N3" s="826"/>
      <c r="O3" s="826"/>
      <c r="P3" s="826"/>
      <c r="Q3" s="832" t="s">
        <v>822</v>
      </c>
      <c r="R3" s="818" t="s">
        <v>906</v>
      </c>
      <c r="S3" s="815" t="s">
        <v>931</v>
      </c>
      <c r="T3" s="815" t="s">
        <v>932</v>
      </c>
      <c r="U3" s="815" t="s">
        <v>2085</v>
      </c>
      <c r="V3" s="815" t="s">
        <v>2086</v>
      </c>
      <c r="W3" s="815" t="s">
        <v>933</v>
      </c>
      <c r="X3" s="815" t="s">
        <v>940</v>
      </c>
      <c r="Y3" s="815" t="s">
        <v>941</v>
      </c>
      <c r="Z3" s="812" t="s">
        <v>934</v>
      </c>
    </row>
    <row r="4" spans="1:26" s="4" customFormat="1" ht="25.5" customHeight="1" x14ac:dyDescent="0.25">
      <c r="A4" s="828"/>
      <c r="B4" s="830"/>
      <c r="C4" s="826"/>
      <c r="D4" s="826"/>
      <c r="E4" s="826"/>
      <c r="F4" s="826"/>
      <c r="G4" s="826"/>
      <c r="H4" s="836"/>
      <c r="I4" s="836"/>
      <c r="J4" s="826"/>
      <c r="K4" s="826"/>
      <c r="L4" s="826" t="s">
        <v>521</v>
      </c>
      <c r="M4" s="826" t="s">
        <v>958</v>
      </c>
      <c r="N4" s="826"/>
      <c r="O4" s="826" t="s">
        <v>960</v>
      </c>
      <c r="P4" s="826" t="s">
        <v>959</v>
      </c>
      <c r="Q4" s="832"/>
      <c r="R4" s="819"/>
      <c r="S4" s="816"/>
      <c r="T4" s="816"/>
      <c r="U4" s="821"/>
      <c r="V4" s="821"/>
      <c r="W4" s="816"/>
      <c r="X4" s="816"/>
      <c r="Y4" s="816"/>
      <c r="Z4" s="813"/>
    </row>
    <row r="5" spans="1:26" s="4" customFormat="1" ht="25.5" customHeight="1" thickBot="1" x14ac:dyDescent="0.3">
      <c r="A5" s="829"/>
      <c r="B5" s="831"/>
      <c r="C5" s="827"/>
      <c r="D5" s="265" t="s">
        <v>954</v>
      </c>
      <c r="E5" s="265" t="s">
        <v>953</v>
      </c>
      <c r="F5" s="243" t="s">
        <v>946</v>
      </c>
      <c r="G5" s="243" t="s">
        <v>818</v>
      </c>
      <c r="H5" s="265" t="s">
        <v>954</v>
      </c>
      <c r="I5" s="265" t="s">
        <v>953</v>
      </c>
      <c r="J5" s="243" t="s">
        <v>955</v>
      </c>
      <c r="K5" s="243" t="s">
        <v>948</v>
      </c>
      <c r="L5" s="827"/>
      <c r="M5" s="243" t="s">
        <v>817</v>
      </c>
      <c r="N5" s="243" t="s">
        <v>818</v>
      </c>
      <c r="O5" s="827"/>
      <c r="P5" s="827"/>
      <c r="Q5" s="833"/>
      <c r="R5" s="820"/>
      <c r="S5" s="817"/>
      <c r="T5" s="817"/>
      <c r="U5" s="822"/>
      <c r="V5" s="822"/>
      <c r="W5" s="817"/>
      <c r="X5" s="817"/>
      <c r="Y5" s="817"/>
      <c r="Z5" s="814"/>
    </row>
    <row r="6" spans="1:26" s="5" customFormat="1" ht="30.75" customHeight="1" thickTop="1" x14ac:dyDescent="0.25">
      <c r="A6" s="257" t="s">
        <v>823</v>
      </c>
      <c r="B6" s="258" t="s">
        <v>1233</v>
      </c>
      <c r="C6" s="246" t="s">
        <v>824</v>
      </c>
      <c r="D6" s="259">
        <v>-16</v>
      </c>
      <c r="E6" s="260">
        <f>IF(ISNUMBER(D6)=TRUE,ROUND((5/9)*(D6-32),1),"")</f>
        <v>-26.7</v>
      </c>
      <c r="F6" s="261">
        <v>11200</v>
      </c>
      <c r="G6" s="260">
        <f>ROUND(F6*0.293,2-LEN(INT(F6*0.293)))</f>
        <v>3300</v>
      </c>
      <c r="H6" s="262">
        <v>-12</v>
      </c>
      <c r="I6" s="260">
        <f t="shared" ref="I6:I17" si="0">IF(ISNUMBER(H6)=TRUE,ROUND((5/9)*(H6-32),1),"")</f>
        <v>-24.4</v>
      </c>
      <c r="J6" s="263">
        <v>2800</v>
      </c>
      <c r="K6" s="260">
        <f>ROUND(J6*0.472,2-LEN(INT(J6*0.472)))</f>
        <v>1300</v>
      </c>
      <c r="L6" s="259">
        <v>3</v>
      </c>
      <c r="M6" s="263">
        <v>0.25</v>
      </c>
      <c r="N6" s="260">
        <f>ROUND(M6*746,2-LEN(INT(M6*746)))</f>
        <v>190</v>
      </c>
      <c r="O6" s="264">
        <v>1</v>
      </c>
      <c r="P6" s="264">
        <v>115</v>
      </c>
      <c r="Q6" s="247" t="s">
        <v>1211</v>
      </c>
      <c r="R6" s="360"/>
      <c r="S6" s="89"/>
      <c r="T6" s="361"/>
      <c r="U6" s="89"/>
      <c r="V6" s="89"/>
      <c r="W6" s="89"/>
      <c r="X6" s="89"/>
      <c r="Y6" s="89"/>
      <c r="Z6" s="248"/>
    </row>
    <row r="7" spans="1:26" s="5" customFormat="1" ht="30.75" customHeight="1" x14ac:dyDescent="0.25">
      <c r="A7" s="85"/>
      <c r="B7" s="87"/>
      <c r="C7" s="182"/>
      <c r="D7" s="165"/>
      <c r="E7" s="260" t="str">
        <f t="shared" ref="E7:E17" si="1">IF(ISNUMBER(D7)=TRUE,ROUND((5/9)*(D7-32),1),"")</f>
        <v/>
      </c>
      <c r="F7" s="59"/>
      <c r="G7" s="260">
        <f t="shared" ref="G7:G17" si="2">ROUND(F7*0.293,2-LEN(INT(F7*0.293)))</f>
        <v>0</v>
      </c>
      <c r="H7" s="91"/>
      <c r="I7" s="260" t="str">
        <f t="shared" si="0"/>
        <v/>
      </c>
      <c r="J7" s="86"/>
      <c r="K7" s="260">
        <f t="shared" ref="K7:K17" si="3">ROUND(J7*0.472,2-LEN(INT(J7*0.472)))</f>
        <v>0</v>
      </c>
      <c r="L7" s="86"/>
      <c r="M7" s="86"/>
      <c r="N7" s="260">
        <f t="shared" ref="N7:N17" si="4">ROUND(M7*746,2-LEN(INT(M7*746)))</f>
        <v>0</v>
      </c>
      <c r="O7" s="185"/>
      <c r="P7" s="185"/>
      <c r="Q7" s="46"/>
      <c r="R7" s="360"/>
      <c r="S7" s="89"/>
      <c r="T7" s="361"/>
      <c r="U7" s="89"/>
      <c r="V7" s="89"/>
      <c r="W7" s="89"/>
      <c r="X7" s="89"/>
      <c r="Y7" s="89"/>
      <c r="Z7" s="248"/>
    </row>
    <row r="8" spans="1:26" s="5" customFormat="1" ht="30.75" customHeight="1" x14ac:dyDescent="0.25">
      <c r="A8" s="85"/>
      <c r="B8" s="87"/>
      <c r="C8" s="182"/>
      <c r="D8" s="165"/>
      <c r="E8" s="260" t="str">
        <f t="shared" si="1"/>
        <v/>
      </c>
      <c r="F8" s="59"/>
      <c r="G8" s="260">
        <f t="shared" si="2"/>
        <v>0</v>
      </c>
      <c r="H8" s="91"/>
      <c r="I8" s="260" t="str">
        <f t="shared" si="0"/>
        <v/>
      </c>
      <c r="J8" s="86"/>
      <c r="K8" s="260">
        <f t="shared" si="3"/>
        <v>0</v>
      </c>
      <c r="L8" s="86"/>
      <c r="M8" s="86"/>
      <c r="N8" s="260">
        <f t="shared" si="4"/>
        <v>0</v>
      </c>
      <c r="O8" s="185"/>
      <c r="P8" s="185"/>
      <c r="Q8" s="46"/>
      <c r="R8" s="362"/>
      <c r="S8" s="48"/>
      <c r="T8" s="363"/>
      <c r="U8" s="48"/>
      <c r="V8" s="48"/>
      <c r="W8" s="48"/>
      <c r="X8" s="48"/>
      <c r="Y8" s="48"/>
      <c r="Z8" s="114"/>
    </row>
    <row r="9" spans="1:26" s="5" customFormat="1" ht="30.75" customHeight="1" x14ac:dyDescent="0.25">
      <c r="A9" s="518"/>
      <c r="B9" s="86"/>
      <c r="C9" s="165"/>
      <c r="D9" s="165"/>
      <c r="E9" s="260" t="str">
        <f t="shared" si="1"/>
        <v/>
      </c>
      <c r="F9" s="165"/>
      <c r="G9" s="519"/>
      <c r="H9" s="91"/>
      <c r="I9" s="260" t="str">
        <f t="shared" si="0"/>
        <v/>
      </c>
      <c r="J9" s="86"/>
      <c r="K9" s="519"/>
      <c r="L9" s="86"/>
      <c r="M9" s="86"/>
      <c r="N9" s="519"/>
      <c r="O9" s="86"/>
      <c r="P9" s="86"/>
      <c r="Q9" s="516"/>
      <c r="R9" s="517"/>
      <c r="S9" s="48"/>
      <c r="T9" s="363"/>
      <c r="U9" s="48"/>
      <c r="V9" s="48"/>
      <c r="W9" s="48"/>
      <c r="X9" s="48"/>
      <c r="Y9" s="48"/>
      <c r="Z9" s="114"/>
    </row>
    <row r="10" spans="1:26" s="5" customFormat="1" ht="30.75" customHeight="1" x14ac:dyDescent="0.25">
      <c r="A10" s="85"/>
      <c r="B10" s="87"/>
      <c r="C10" s="182"/>
      <c r="D10" s="165"/>
      <c r="E10" s="260" t="str">
        <f t="shared" si="1"/>
        <v/>
      </c>
      <c r="F10" s="59"/>
      <c r="G10" s="260">
        <f t="shared" si="2"/>
        <v>0</v>
      </c>
      <c r="H10" s="91"/>
      <c r="I10" s="260" t="str">
        <f t="shared" si="0"/>
        <v/>
      </c>
      <c r="J10" s="86"/>
      <c r="K10" s="260">
        <f t="shared" si="3"/>
        <v>0</v>
      </c>
      <c r="L10" s="86"/>
      <c r="M10" s="86"/>
      <c r="N10" s="260">
        <f t="shared" si="4"/>
        <v>0</v>
      </c>
      <c r="O10" s="185"/>
      <c r="P10" s="185"/>
      <c r="Q10" s="516"/>
      <c r="R10" s="520"/>
      <c r="S10" s="363"/>
      <c r="T10" s="363"/>
      <c r="U10" s="48"/>
      <c r="V10" s="48"/>
      <c r="W10" s="48"/>
      <c r="X10" s="48"/>
      <c r="Y10" s="48"/>
      <c r="Z10" s="114"/>
    </row>
    <row r="11" spans="1:26" s="5" customFormat="1" ht="30.75" customHeight="1" x14ac:dyDescent="0.25">
      <c r="A11" s="85"/>
      <c r="B11" s="87"/>
      <c r="C11" s="182"/>
      <c r="D11" s="165"/>
      <c r="E11" s="260" t="str">
        <f t="shared" si="1"/>
        <v/>
      </c>
      <c r="F11" s="59"/>
      <c r="G11" s="260">
        <f t="shared" si="2"/>
        <v>0</v>
      </c>
      <c r="H11" s="91"/>
      <c r="I11" s="260" t="str">
        <f t="shared" si="0"/>
        <v/>
      </c>
      <c r="J11" s="86"/>
      <c r="K11" s="260">
        <f t="shared" si="3"/>
        <v>0</v>
      </c>
      <c r="L11" s="86"/>
      <c r="M11" s="86"/>
      <c r="N11" s="260">
        <f t="shared" si="4"/>
        <v>0</v>
      </c>
      <c r="O11" s="185"/>
      <c r="P11" s="185"/>
      <c r="Q11" s="46"/>
      <c r="R11" s="362"/>
      <c r="S11" s="48"/>
      <c r="T11" s="48"/>
      <c r="U11" s="48"/>
      <c r="V11" s="48"/>
      <c r="W11" s="48"/>
      <c r="X11" s="48"/>
      <c r="Y11" s="48"/>
      <c r="Z11" s="49"/>
    </row>
    <row r="12" spans="1:26" ht="30.75" customHeight="1" x14ac:dyDescent="0.25">
      <c r="A12" s="85"/>
      <c r="B12" s="87"/>
      <c r="C12" s="182"/>
      <c r="D12" s="165"/>
      <c r="E12" s="260" t="str">
        <f t="shared" si="1"/>
        <v/>
      </c>
      <c r="F12" s="59"/>
      <c r="G12" s="260">
        <f t="shared" si="2"/>
        <v>0</v>
      </c>
      <c r="H12" s="91"/>
      <c r="I12" s="260" t="str">
        <f t="shared" si="0"/>
        <v/>
      </c>
      <c r="J12" s="86"/>
      <c r="K12" s="260">
        <f t="shared" si="3"/>
        <v>0</v>
      </c>
      <c r="L12" s="86"/>
      <c r="M12" s="86"/>
      <c r="N12" s="260">
        <f t="shared" si="4"/>
        <v>0</v>
      </c>
      <c r="O12" s="185"/>
      <c r="P12" s="185"/>
      <c r="Q12" s="46"/>
      <c r="R12" s="364"/>
      <c r="S12" s="48"/>
      <c r="T12" s="48"/>
      <c r="U12" s="48"/>
      <c r="V12" s="48"/>
      <c r="W12" s="48"/>
      <c r="X12" s="48"/>
      <c r="Y12" s="48"/>
      <c r="Z12" s="49"/>
    </row>
    <row r="13" spans="1:26" ht="30.75" customHeight="1" x14ac:dyDescent="0.25">
      <c r="A13" s="85"/>
      <c r="B13" s="87"/>
      <c r="C13" s="182"/>
      <c r="D13" s="165"/>
      <c r="E13" s="260" t="str">
        <f t="shared" si="1"/>
        <v/>
      </c>
      <c r="F13" s="59"/>
      <c r="G13" s="260">
        <f t="shared" si="2"/>
        <v>0</v>
      </c>
      <c r="H13" s="91"/>
      <c r="I13" s="260" t="str">
        <f t="shared" si="0"/>
        <v/>
      </c>
      <c r="J13" s="86"/>
      <c r="K13" s="260">
        <f t="shared" si="3"/>
        <v>0</v>
      </c>
      <c r="L13" s="86"/>
      <c r="M13" s="86"/>
      <c r="N13" s="260">
        <f t="shared" si="4"/>
        <v>0</v>
      </c>
      <c r="O13" s="185"/>
      <c r="P13" s="185"/>
      <c r="Q13" s="46"/>
      <c r="R13" s="364"/>
      <c r="S13" s="48"/>
      <c r="T13" s="48"/>
      <c r="U13" s="48"/>
      <c r="V13" s="48"/>
      <c r="W13" s="48"/>
      <c r="X13" s="48"/>
      <c r="Y13" s="48"/>
      <c r="Z13" s="49"/>
    </row>
    <row r="14" spans="1:26" ht="30.75" customHeight="1" x14ac:dyDescent="0.25">
      <c r="A14" s="85"/>
      <c r="B14" s="87"/>
      <c r="C14" s="182"/>
      <c r="D14" s="165"/>
      <c r="E14" s="260" t="str">
        <f t="shared" si="1"/>
        <v/>
      </c>
      <c r="F14" s="59"/>
      <c r="G14" s="260">
        <f t="shared" si="2"/>
        <v>0</v>
      </c>
      <c r="H14" s="91"/>
      <c r="I14" s="260" t="str">
        <f t="shared" si="0"/>
        <v/>
      </c>
      <c r="J14" s="86"/>
      <c r="K14" s="260">
        <f t="shared" si="3"/>
        <v>0</v>
      </c>
      <c r="L14" s="86"/>
      <c r="M14" s="86"/>
      <c r="N14" s="260">
        <f t="shared" si="4"/>
        <v>0</v>
      </c>
      <c r="O14" s="185"/>
      <c r="P14" s="185"/>
      <c r="Q14" s="46"/>
      <c r="R14" s="364"/>
      <c r="S14" s="48"/>
      <c r="T14" s="48"/>
      <c r="U14" s="48"/>
      <c r="V14" s="48"/>
      <c r="W14" s="48"/>
      <c r="X14" s="48"/>
      <c r="Y14" s="48"/>
      <c r="Z14" s="49"/>
    </row>
    <row r="15" spans="1:26" ht="30.75" customHeight="1" x14ac:dyDescent="0.25">
      <c r="A15" s="85"/>
      <c r="B15" s="87"/>
      <c r="C15" s="182"/>
      <c r="D15" s="165"/>
      <c r="E15" s="260" t="str">
        <f t="shared" si="1"/>
        <v/>
      </c>
      <c r="F15" s="59"/>
      <c r="G15" s="260">
        <f t="shared" si="2"/>
        <v>0</v>
      </c>
      <c r="H15" s="91"/>
      <c r="I15" s="260" t="str">
        <f t="shared" si="0"/>
        <v/>
      </c>
      <c r="J15" s="86"/>
      <c r="K15" s="260">
        <f t="shared" si="3"/>
        <v>0</v>
      </c>
      <c r="L15" s="86"/>
      <c r="M15" s="86"/>
      <c r="N15" s="260">
        <f t="shared" si="4"/>
        <v>0</v>
      </c>
      <c r="O15" s="185"/>
      <c r="P15" s="185"/>
      <c r="Q15" s="46"/>
      <c r="R15" s="364"/>
      <c r="S15" s="48"/>
      <c r="T15" s="48"/>
      <c r="U15" s="48"/>
      <c r="V15" s="48"/>
      <c r="W15" s="48"/>
      <c r="X15" s="48"/>
      <c r="Y15" s="48"/>
      <c r="Z15" s="49"/>
    </row>
    <row r="16" spans="1:26" ht="30.75" customHeight="1" x14ac:dyDescent="0.25">
      <c r="A16" s="632"/>
      <c r="B16" s="633"/>
      <c r="C16" s="444"/>
      <c r="D16" s="445"/>
      <c r="E16" s="634" t="str">
        <f t="shared" si="1"/>
        <v/>
      </c>
      <c r="F16" s="635"/>
      <c r="G16" s="634">
        <f t="shared" si="2"/>
        <v>0</v>
      </c>
      <c r="H16" s="636"/>
      <c r="I16" s="634" t="str">
        <f t="shared" si="0"/>
        <v/>
      </c>
      <c r="J16" s="426"/>
      <c r="K16" s="634">
        <f t="shared" si="3"/>
        <v>0</v>
      </c>
      <c r="L16" s="426"/>
      <c r="M16" s="426"/>
      <c r="N16" s="634">
        <f t="shared" si="4"/>
        <v>0</v>
      </c>
      <c r="O16" s="630"/>
      <c r="P16" s="630"/>
      <c r="Q16" s="637"/>
      <c r="R16" s="362"/>
      <c r="S16" s="48"/>
      <c r="T16" s="363"/>
      <c r="U16" s="48"/>
      <c r="V16" s="48"/>
      <c r="W16" s="48"/>
      <c r="X16" s="48"/>
      <c r="Y16" s="48"/>
      <c r="Z16" s="114"/>
    </row>
    <row r="17" spans="1:26" ht="30.75" customHeight="1" thickBot="1" x14ac:dyDescent="0.3">
      <c r="A17" s="40"/>
      <c r="B17" s="42"/>
      <c r="C17" s="30"/>
      <c r="D17" s="41"/>
      <c r="E17" s="34" t="str">
        <f t="shared" si="1"/>
        <v/>
      </c>
      <c r="F17" s="60"/>
      <c r="G17" s="34">
        <f t="shared" si="2"/>
        <v>0</v>
      </c>
      <c r="H17" s="147"/>
      <c r="I17" s="34" t="str">
        <f t="shared" si="0"/>
        <v/>
      </c>
      <c r="J17" s="148"/>
      <c r="K17" s="34">
        <f t="shared" si="3"/>
        <v>0</v>
      </c>
      <c r="L17" s="148"/>
      <c r="M17" s="148"/>
      <c r="N17" s="34">
        <f t="shared" si="4"/>
        <v>0</v>
      </c>
      <c r="O17" s="149"/>
      <c r="P17" s="149"/>
      <c r="Q17" s="31"/>
      <c r="R17" s="631"/>
      <c r="S17" s="44"/>
      <c r="T17" s="366"/>
      <c r="U17" s="44"/>
      <c r="V17" s="44"/>
      <c r="W17" s="44"/>
      <c r="X17" s="44"/>
      <c r="Y17" s="44"/>
      <c r="Z17" s="115"/>
    </row>
    <row r="18" spans="1:26" ht="24.75" customHeight="1" x14ac:dyDescent="0.25">
      <c r="A18" s="638"/>
      <c r="B18" s="117"/>
      <c r="C18" s="92"/>
      <c r="D18" s="123"/>
      <c r="E18" s="116"/>
      <c r="F18" s="144"/>
      <c r="G18" s="116"/>
      <c r="H18" s="145"/>
      <c r="I18" s="116"/>
      <c r="J18" s="146"/>
      <c r="K18" s="116"/>
      <c r="L18" s="146"/>
      <c r="M18" s="146"/>
      <c r="N18" s="116"/>
      <c r="O18" s="110"/>
      <c r="P18" s="110"/>
      <c r="Q18" s="639"/>
    </row>
    <row r="19" spans="1:26" ht="24.75" customHeight="1" x14ac:dyDescent="0.3">
      <c r="A19" s="640" t="s">
        <v>828</v>
      </c>
      <c r="B19" s="24"/>
      <c r="C19" s="24"/>
      <c r="D19" s="24"/>
      <c r="E19" s="82"/>
      <c r="F19" s="82"/>
      <c r="G19" s="82"/>
      <c r="H19" s="82"/>
      <c r="I19" s="24"/>
      <c r="J19" s="641"/>
      <c r="K19" s="82"/>
      <c r="L19" s="24"/>
      <c r="M19" s="24"/>
      <c r="N19" s="24"/>
      <c r="O19" s="24"/>
      <c r="P19" s="24"/>
      <c r="Q19" s="642"/>
    </row>
    <row r="20" spans="1:26" ht="24.75" customHeight="1" thickBot="1" x14ac:dyDescent="0.3">
      <c r="A20" s="837" t="s">
        <v>44</v>
      </c>
      <c r="B20" s="838"/>
      <c r="C20" s="838"/>
      <c r="D20" s="838"/>
      <c r="E20" s="838"/>
      <c r="F20" s="838"/>
      <c r="G20" s="838"/>
      <c r="H20" s="838"/>
      <c r="I20" s="838"/>
      <c r="J20" s="838"/>
      <c r="K20" s="838"/>
      <c r="L20" s="838"/>
      <c r="M20" s="838"/>
      <c r="N20" s="838"/>
      <c r="O20" s="838"/>
      <c r="P20" s="838"/>
      <c r="Q20" s="839"/>
    </row>
    <row r="21" spans="1:26" ht="24.75" customHeight="1" x14ac:dyDescent="0.3">
      <c r="A21" s="94"/>
      <c r="B21" s="94"/>
      <c r="C21" s="94"/>
      <c r="D21" s="94"/>
      <c r="E21" s="83"/>
      <c r="F21" s="83"/>
      <c r="G21" s="83"/>
      <c r="H21" s="83"/>
      <c r="I21" s="94"/>
      <c r="J21" s="94"/>
      <c r="K21" s="83"/>
      <c r="L21" s="94"/>
      <c r="M21" s="94"/>
      <c r="N21" s="94"/>
      <c r="O21" s="94"/>
      <c r="P21" s="94"/>
      <c r="Q21" s="94"/>
    </row>
    <row r="22" spans="1:26" ht="24.75" customHeight="1" x14ac:dyDescent="0.3">
      <c r="A22" s="840" t="s">
        <v>922</v>
      </c>
      <c r="B22" s="840"/>
      <c r="C22" s="841"/>
      <c r="D22" s="369"/>
      <c r="E22" s="370"/>
      <c r="F22" s="370"/>
      <c r="G22" s="370"/>
      <c r="H22" s="370"/>
      <c r="I22" s="371"/>
      <c r="J22" s="371"/>
      <c r="K22" s="370"/>
      <c r="L22" s="371"/>
      <c r="M22" s="371"/>
      <c r="N22" s="371"/>
      <c r="O22" s="371"/>
      <c r="P22" s="371"/>
      <c r="Q22" s="371"/>
    </row>
    <row r="23" spans="1:26" ht="24.75" customHeight="1" x14ac:dyDescent="0.25">
      <c r="A23" s="834" t="s">
        <v>522</v>
      </c>
      <c r="B23" s="834"/>
      <c r="C23" s="834"/>
      <c r="D23" s="834"/>
      <c r="E23" s="834"/>
      <c r="F23" s="834"/>
      <c r="G23" s="834"/>
      <c r="H23" s="834"/>
      <c r="I23" s="834"/>
      <c r="J23" s="834"/>
      <c r="K23" s="834"/>
      <c r="L23" s="834"/>
      <c r="M23" s="834"/>
      <c r="N23" s="834"/>
      <c r="O23" s="834"/>
      <c r="P23" s="834"/>
      <c r="Q23" s="834"/>
    </row>
    <row r="24" spans="1:26" ht="30.75" customHeight="1" x14ac:dyDescent="0.25">
      <c r="A24" s="834" t="s">
        <v>753</v>
      </c>
      <c r="B24" s="835"/>
      <c r="C24" s="835"/>
      <c r="D24" s="835"/>
      <c r="E24" s="835"/>
      <c r="F24" s="835"/>
      <c r="G24" s="835"/>
      <c r="H24" s="835"/>
      <c r="I24" s="835"/>
      <c r="J24" s="835"/>
      <c r="K24" s="835"/>
      <c r="L24" s="835"/>
      <c r="M24" s="835"/>
      <c r="N24" s="835"/>
      <c r="O24" s="835"/>
      <c r="P24" s="835"/>
      <c r="Q24" s="835"/>
    </row>
    <row r="25" spans="1:26" ht="30.75" customHeight="1" x14ac:dyDescent="0.25">
      <c r="A25" s="24"/>
      <c r="B25" s="24"/>
      <c r="C25" s="24"/>
      <c r="D25" s="24"/>
      <c r="E25" s="82"/>
      <c r="F25" s="82"/>
      <c r="G25" s="82"/>
      <c r="H25" s="82"/>
      <c r="I25" s="24"/>
      <c r="J25" s="24"/>
      <c r="K25" s="82"/>
      <c r="L25" s="24"/>
      <c r="M25" s="24"/>
      <c r="N25" s="24"/>
      <c r="O25" s="24"/>
      <c r="P25" s="24"/>
      <c r="Q25" s="24"/>
    </row>
    <row r="26" spans="1:26" ht="30.75" customHeight="1" x14ac:dyDescent="0.25">
      <c r="A26" s="24"/>
      <c r="B26" s="24"/>
      <c r="C26" s="24"/>
      <c r="D26" s="24"/>
      <c r="E26" s="82"/>
      <c r="F26" s="82"/>
      <c r="G26" s="82"/>
      <c r="H26" s="82"/>
      <c r="I26" s="24"/>
      <c r="J26" s="24"/>
      <c r="K26" s="82"/>
      <c r="L26" s="24"/>
      <c r="M26" s="24"/>
      <c r="N26" s="24"/>
      <c r="O26" s="24"/>
      <c r="P26" s="24"/>
      <c r="Q26" s="24"/>
    </row>
    <row r="27" spans="1:26" ht="30.75" customHeight="1" x14ac:dyDescent="0.25">
      <c r="A27" s="24"/>
      <c r="B27" s="24"/>
      <c r="C27" s="24"/>
      <c r="D27" s="24"/>
      <c r="E27" s="82"/>
      <c r="F27" s="82"/>
      <c r="G27" s="82"/>
      <c r="H27" s="82"/>
      <c r="I27" s="24"/>
      <c r="J27" s="24"/>
      <c r="K27" s="82"/>
      <c r="L27" s="24"/>
      <c r="M27" s="24"/>
      <c r="N27" s="24"/>
      <c r="O27" s="24"/>
      <c r="P27" s="24"/>
      <c r="Q27" s="24"/>
    </row>
    <row r="28" spans="1:26" ht="30.75" customHeight="1" x14ac:dyDescent="0.25">
      <c r="A28" s="24"/>
      <c r="B28" s="24"/>
      <c r="C28" s="24"/>
      <c r="D28" s="24"/>
      <c r="E28" s="82"/>
      <c r="F28" s="82"/>
      <c r="G28" s="82"/>
      <c r="H28" s="82"/>
      <c r="I28" s="24"/>
      <c r="J28" s="24"/>
      <c r="K28" s="82"/>
      <c r="L28" s="24"/>
      <c r="M28" s="24"/>
      <c r="N28" s="24"/>
      <c r="O28" s="24"/>
      <c r="P28" s="24"/>
      <c r="Q28" s="24"/>
    </row>
    <row r="29" spans="1:26" ht="30.75" customHeight="1" x14ac:dyDescent="0.25">
      <c r="A29" s="24"/>
      <c r="B29" s="24"/>
      <c r="C29" s="24"/>
      <c r="D29" s="24"/>
      <c r="E29" s="82"/>
      <c r="F29" s="82"/>
      <c r="G29" s="82"/>
      <c r="H29" s="82"/>
      <c r="I29" s="24"/>
      <c r="J29" s="24"/>
      <c r="K29" s="82"/>
      <c r="L29" s="24"/>
      <c r="M29" s="24"/>
      <c r="N29" s="24"/>
      <c r="O29" s="24"/>
      <c r="P29" s="24"/>
      <c r="Q29" s="24"/>
    </row>
    <row r="30" spans="1:26" ht="30.75" customHeight="1" x14ac:dyDescent="0.25">
      <c r="A30" s="24"/>
      <c r="B30" s="24"/>
      <c r="C30" s="24"/>
      <c r="D30" s="24"/>
      <c r="E30" s="82"/>
      <c r="F30" s="82"/>
      <c r="G30" s="82"/>
      <c r="H30" s="82"/>
      <c r="I30" s="24"/>
      <c r="J30" s="24"/>
      <c r="K30" s="82"/>
      <c r="L30" s="24"/>
      <c r="M30" s="24"/>
      <c r="N30" s="24"/>
      <c r="O30" s="24"/>
      <c r="P30" s="24"/>
      <c r="Q30" s="24"/>
    </row>
    <row r="31" spans="1:26" ht="30.75" customHeight="1" x14ac:dyDescent="0.25">
      <c r="A31" s="24"/>
      <c r="B31" s="24"/>
      <c r="C31" s="24"/>
      <c r="D31" s="24"/>
      <c r="E31" s="82"/>
      <c r="F31" s="82"/>
      <c r="G31" s="82"/>
      <c r="H31" s="82"/>
      <c r="I31" s="24"/>
      <c r="J31" s="24"/>
      <c r="K31" s="82"/>
      <c r="L31" s="24"/>
      <c r="M31" s="24"/>
      <c r="N31" s="24"/>
      <c r="O31" s="24"/>
      <c r="P31" s="24"/>
      <c r="Q31" s="24"/>
    </row>
    <row r="32" spans="1:26" ht="30.75" customHeight="1" x14ac:dyDescent="0.25">
      <c r="A32" s="24"/>
      <c r="B32" s="24"/>
      <c r="C32" s="24"/>
      <c r="D32" s="24"/>
      <c r="E32" s="82"/>
      <c r="F32" s="82"/>
      <c r="G32" s="82"/>
      <c r="H32" s="82"/>
      <c r="I32" s="24"/>
      <c r="J32" s="24"/>
      <c r="K32" s="82"/>
      <c r="L32" s="24"/>
      <c r="M32" s="24"/>
      <c r="N32" s="24"/>
      <c r="O32" s="24"/>
      <c r="P32" s="24"/>
      <c r="Q32" s="24"/>
    </row>
    <row r="33" spans="1:17" x14ac:dyDescent="0.25">
      <c r="A33" s="24"/>
      <c r="B33" s="24"/>
      <c r="C33" s="24"/>
      <c r="D33" s="24"/>
      <c r="E33" s="82"/>
      <c r="F33" s="82"/>
      <c r="G33" s="82"/>
      <c r="H33" s="82"/>
      <c r="I33" s="24"/>
      <c r="J33" s="24"/>
      <c r="K33" s="82"/>
      <c r="L33" s="24"/>
      <c r="M33" s="24"/>
      <c r="N33" s="24"/>
      <c r="O33" s="24"/>
      <c r="P33" s="24"/>
      <c r="Q33" s="24"/>
    </row>
    <row r="34" spans="1:17" x14ac:dyDescent="0.25">
      <c r="A34" s="24"/>
      <c r="B34" s="24"/>
      <c r="C34" s="24"/>
      <c r="D34" s="24"/>
      <c r="E34" s="82"/>
      <c r="F34" s="82"/>
      <c r="G34" s="82"/>
      <c r="H34" s="82"/>
      <c r="I34" s="24"/>
      <c r="J34" s="24"/>
      <c r="K34" s="82"/>
      <c r="L34" s="24"/>
      <c r="M34" s="24"/>
      <c r="N34" s="24"/>
      <c r="O34" s="24"/>
      <c r="P34" s="24"/>
      <c r="Q34" s="24"/>
    </row>
    <row r="35" spans="1:17" x14ac:dyDescent="0.25">
      <c r="A35" s="24"/>
      <c r="B35" s="24"/>
      <c r="C35" s="24"/>
      <c r="D35" s="24"/>
      <c r="E35" s="82"/>
      <c r="F35" s="82"/>
      <c r="G35" s="82"/>
      <c r="H35" s="82"/>
      <c r="I35" s="24"/>
      <c r="J35" s="24"/>
      <c r="K35" s="82"/>
      <c r="L35" s="24"/>
      <c r="M35" s="24"/>
      <c r="N35" s="24"/>
      <c r="O35" s="24"/>
      <c r="P35" s="24"/>
      <c r="Q35" s="24"/>
    </row>
    <row r="36" spans="1:17" ht="13.8" x14ac:dyDescent="0.3">
      <c r="A36" s="24"/>
      <c r="B36" s="24"/>
      <c r="C36" s="24"/>
      <c r="D36" s="24"/>
      <c r="E36" s="82"/>
      <c r="F36" s="84"/>
      <c r="G36" s="82"/>
      <c r="H36" s="82"/>
      <c r="I36" s="24"/>
      <c r="J36" s="24"/>
      <c r="K36" s="82"/>
      <c r="L36" s="24"/>
      <c r="M36" s="24"/>
      <c r="N36" s="24"/>
      <c r="O36" s="24"/>
      <c r="P36" s="24"/>
      <c r="Q36" s="24"/>
    </row>
    <row r="37" spans="1:17" x14ac:dyDescent="0.25">
      <c r="A37" s="24"/>
      <c r="B37" s="24"/>
      <c r="C37" s="24"/>
      <c r="D37" s="24"/>
      <c r="E37" s="82"/>
      <c r="F37" s="82"/>
      <c r="G37" s="82"/>
      <c r="H37" s="82"/>
      <c r="I37" s="24"/>
      <c r="J37" s="24"/>
      <c r="K37" s="82"/>
      <c r="L37" s="24"/>
      <c r="M37" s="24"/>
      <c r="N37" s="24"/>
      <c r="O37" s="24"/>
      <c r="P37" s="24"/>
      <c r="Q37" s="24"/>
    </row>
    <row r="38" spans="1:17" x14ac:dyDescent="0.25">
      <c r="A38" s="24"/>
      <c r="B38" s="24"/>
      <c r="C38" s="24"/>
      <c r="D38" s="24"/>
      <c r="E38" s="82"/>
      <c r="F38" s="82"/>
      <c r="G38" s="82"/>
      <c r="H38" s="82"/>
      <c r="I38" s="24"/>
      <c r="J38" s="24"/>
      <c r="K38" s="82"/>
      <c r="L38" s="24"/>
      <c r="M38" s="24"/>
      <c r="N38" s="24"/>
      <c r="O38" s="24"/>
      <c r="P38" s="24"/>
      <c r="Q38" s="24"/>
    </row>
    <row r="39" spans="1:17" x14ac:dyDescent="0.25">
      <c r="A39" s="24"/>
      <c r="B39" s="24"/>
      <c r="C39" s="24"/>
      <c r="D39" s="24"/>
      <c r="E39" s="82"/>
      <c r="F39" s="82"/>
      <c r="G39" s="82"/>
      <c r="H39" s="82"/>
      <c r="I39" s="24"/>
      <c r="J39" s="24"/>
      <c r="K39" s="82"/>
      <c r="L39" s="24"/>
      <c r="M39" s="24"/>
      <c r="N39" s="24"/>
      <c r="O39" s="24"/>
      <c r="P39" s="24"/>
      <c r="Q39" s="24"/>
    </row>
    <row r="40" spans="1:17" x14ac:dyDescent="0.25">
      <c r="A40" s="24"/>
      <c r="B40" s="24"/>
      <c r="C40" s="24"/>
      <c r="D40" s="24"/>
      <c r="E40" s="82"/>
      <c r="F40" s="82"/>
      <c r="G40" s="82"/>
      <c r="H40" s="82"/>
      <c r="I40" s="24"/>
      <c r="J40" s="24"/>
      <c r="K40" s="82"/>
      <c r="L40" s="24"/>
      <c r="M40" s="24"/>
      <c r="N40" s="24"/>
      <c r="O40" s="24"/>
      <c r="P40" s="24"/>
      <c r="Q40" s="24"/>
    </row>
    <row r="41" spans="1:17" x14ac:dyDescent="0.25">
      <c r="A41" s="24"/>
      <c r="B41" s="24"/>
      <c r="C41" s="24"/>
      <c r="D41" s="24"/>
      <c r="E41" s="82"/>
      <c r="F41" s="82"/>
      <c r="G41" s="82"/>
      <c r="H41" s="82"/>
      <c r="I41" s="24"/>
      <c r="J41" s="24"/>
      <c r="K41" s="82"/>
      <c r="L41" s="24"/>
      <c r="M41" s="24"/>
      <c r="N41" s="24"/>
      <c r="O41" s="24"/>
      <c r="P41" s="24"/>
      <c r="Q41" s="24"/>
    </row>
    <row r="42" spans="1:17" x14ac:dyDescent="0.25">
      <c r="A42" s="24"/>
      <c r="B42" s="24"/>
      <c r="C42" s="24"/>
      <c r="D42" s="24"/>
      <c r="E42" s="82"/>
      <c r="F42" s="82"/>
      <c r="G42" s="82"/>
      <c r="H42" s="82"/>
      <c r="I42" s="24"/>
      <c r="J42" s="24"/>
      <c r="K42" s="82"/>
      <c r="L42" s="24"/>
      <c r="M42" s="24"/>
      <c r="N42" s="24"/>
      <c r="O42" s="24"/>
      <c r="P42" s="24"/>
      <c r="Q42" s="24"/>
    </row>
    <row r="43" spans="1:17" x14ac:dyDescent="0.25">
      <c r="A43" s="24"/>
      <c r="B43" s="24"/>
      <c r="C43" s="24"/>
      <c r="D43" s="24"/>
      <c r="E43" s="82"/>
      <c r="F43" s="82"/>
      <c r="G43" s="82"/>
      <c r="H43" s="82"/>
      <c r="I43" s="24"/>
      <c r="J43" s="24"/>
      <c r="K43" s="82"/>
      <c r="L43" s="24"/>
      <c r="M43" s="24"/>
      <c r="N43" s="24"/>
      <c r="O43" s="24"/>
      <c r="P43" s="24"/>
      <c r="Q43" s="24"/>
    </row>
    <row r="44" spans="1:17" x14ac:dyDescent="0.25">
      <c r="A44" s="24"/>
      <c r="B44" s="24"/>
      <c r="C44" s="24"/>
      <c r="D44" s="24"/>
      <c r="E44" s="82"/>
      <c r="F44" s="82"/>
      <c r="G44" s="82"/>
      <c r="H44" s="82"/>
      <c r="I44" s="24"/>
      <c r="J44" s="24"/>
      <c r="K44" s="82"/>
      <c r="L44" s="24"/>
      <c r="M44" s="24"/>
      <c r="N44" s="24"/>
      <c r="O44" s="24"/>
      <c r="P44" s="24"/>
      <c r="Q44" s="24"/>
    </row>
  </sheetData>
  <mergeCells count="28">
    <mergeCell ref="A24:Q24"/>
    <mergeCell ref="A23:Q23"/>
    <mergeCell ref="L3:P3"/>
    <mergeCell ref="F3:G4"/>
    <mergeCell ref="H3:I4"/>
    <mergeCell ref="M4:N4"/>
    <mergeCell ref="A20:Q20"/>
    <mergeCell ref="D3:E4"/>
    <mergeCell ref="A22:C22"/>
    <mergeCell ref="A2:Q2"/>
    <mergeCell ref="J3:K4"/>
    <mergeCell ref="L4:L5"/>
    <mergeCell ref="A3:A5"/>
    <mergeCell ref="B3:B5"/>
    <mergeCell ref="O4:O5"/>
    <mergeCell ref="C3:C5"/>
    <mergeCell ref="P4:P5"/>
    <mergeCell ref="Q3:Q5"/>
    <mergeCell ref="R2:Z2"/>
    <mergeCell ref="Z3:Z5"/>
    <mergeCell ref="Y3:Y5"/>
    <mergeCell ref="X3:X5"/>
    <mergeCell ref="W3:W5"/>
    <mergeCell ref="T3:T5"/>
    <mergeCell ref="S3:S5"/>
    <mergeCell ref="R3:R5"/>
    <mergeCell ref="U3:U5"/>
    <mergeCell ref="V3:V5"/>
  </mergeCells>
  <phoneticPr fontId="0" type="noConversion"/>
  <printOptions horizontalCentered="1"/>
  <pageMargins left="0" right="0" top="0.75" bottom="0.75" header="0.3" footer="0.3"/>
  <pageSetup paperSize="3" orientation="landscape" useFirstPageNumber="1" r:id="rId1"/>
  <headerFooter>
    <oddHeader>&amp;C&amp;16
&amp;A</oddHeader>
    <oddFooter>&amp;C&amp;14ISSUED
JUNE 2009&amp;R&amp;12&amp;F &amp;A
Page 1</oddFooter>
  </headerFooter>
  <colBreaks count="1" manualBreakCount="1">
    <brk id="17"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H24"/>
  <sheetViews>
    <sheetView showGridLines="0" zoomScale="60" zoomScaleNormal="60" zoomScalePageLayoutView="60" workbookViewId="0"/>
  </sheetViews>
  <sheetFormatPr defaultColWidth="9.109375" defaultRowHeight="13.2" x14ac:dyDescent="0.25"/>
  <cols>
    <col min="1" max="1" width="11.33203125" style="2" customWidth="1"/>
    <col min="2" max="2" width="13.5546875" style="2" customWidth="1"/>
    <col min="3" max="5" width="12" style="2" customWidth="1"/>
    <col min="6" max="7" width="8.5546875" style="2" customWidth="1"/>
    <col min="8" max="8" width="18.44140625" style="2" bestFit="1" customWidth="1"/>
    <col min="9" max="10" width="9.33203125" style="2" customWidth="1"/>
    <col min="11" max="14" width="8.109375" style="2" customWidth="1"/>
    <col min="15" max="15" width="8.5546875" style="2" customWidth="1"/>
    <col min="16" max="17" width="8.109375" style="2" customWidth="1"/>
    <col min="18" max="18" width="9.33203125" style="2" customWidth="1"/>
    <col min="19" max="22" width="8.109375" style="2" customWidth="1"/>
    <col min="23" max="23" width="9.6640625" style="2" customWidth="1"/>
    <col min="24" max="24" width="8.109375" style="2" customWidth="1"/>
    <col min="25" max="25" width="32.109375" style="2" customWidth="1"/>
    <col min="26" max="26" width="21.88671875" style="2" bestFit="1" customWidth="1"/>
    <col min="27" max="28" width="12.6640625" style="2" customWidth="1"/>
    <col min="29" max="29" width="18.88671875" style="2" customWidth="1"/>
    <col min="30" max="30" width="17.88671875" style="2" customWidth="1"/>
    <col min="31" max="33" width="20.6640625" style="2" customWidth="1"/>
    <col min="34" max="34" width="8.6640625" style="2" customWidth="1"/>
    <col min="35" max="16384" width="9.109375" style="2"/>
  </cols>
  <sheetData>
    <row r="1" spans="1:34" ht="41.25" customHeight="1" thickBot="1" x14ac:dyDescent="0.3">
      <c r="Z1" s="24"/>
      <c r="AA1" s="24"/>
      <c r="AB1" s="24"/>
      <c r="AC1" s="24"/>
      <c r="AD1" s="24"/>
      <c r="AE1" s="24"/>
      <c r="AF1" s="24"/>
      <c r="AG1" s="24"/>
    </row>
    <row r="2" spans="1:34" s="27" customFormat="1" ht="24" customHeight="1" x14ac:dyDescent="0.25">
      <c r="A2" s="823" t="s">
        <v>1591</v>
      </c>
      <c r="B2" s="824"/>
      <c r="C2" s="824"/>
      <c r="D2" s="824"/>
      <c r="E2" s="824"/>
      <c r="F2" s="824"/>
      <c r="G2" s="824"/>
      <c r="H2" s="824"/>
      <c r="I2" s="824"/>
      <c r="J2" s="824"/>
      <c r="K2" s="824"/>
      <c r="L2" s="824"/>
      <c r="M2" s="824"/>
      <c r="N2" s="824"/>
      <c r="O2" s="824"/>
      <c r="P2" s="824"/>
      <c r="Q2" s="824"/>
      <c r="R2" s="824"/>
      <c r="S2" s="824"/>
      <c r="T2" s="824"/>
      <c r="U2" s="824"/>
      <c r="V2" s="824"/>
      <c r="W2" s="824"/>
      <c r="X2" s="824"/>
      <c r="Y2" s="825"/>
      <c r="Z2" s="1070" t="s">
        <v>909</v>
      </c>
      <c r="AA2" s="1032"/>
      <c r="AB2" s="1032"/>
      <c r="AC2" s="1032"/>
      <c r="AD2" s="1032"/>
      <c r="AE2" s="1032"/>
      <c r="AF2" s="1032"/>
      <c r="AG2" s="1032"/>
      <c r="AH2" s="1033"/>
    </row>
    <row r="3" spans="1:34" s="4" customFormat="1" ht="24" customHeight="1" x14ac:dyDescent="0.25">
      <c r="A3" s="828" t="s">
        <v>911</v>
      </c>
      <c r="B3" s="826" t="s">
        <v>836</v>
      </c>
      <c r="C3" s="826" t="s">
        <v>929</v>
      </c>
      <c r="D3" s="826" t="s">
        <v>925</v>
      </c>
      <c r="E3" s="826" t="s">
        <v>842</v>
      </c>
      <c r="F3" s="826" t="s">
        <v>1742</v>
      </c>
      <c r="G3" s="826"/>
      <c r="H3" s="826" t="s">
        <v>1311</v>
      </c>
      <c r="I3" s="826" t="s">
        <v>805</v>
      </c>
      <c r="J3" s="826"/>
      <c r="K3" s="826" t="s">
        <v>193</v>
      </c>
      <c r="L3" s="826"/>
      <c r="M3" s="826" t="s">
        <v>938</v>
      </c>
      <c r="N3" s="826" t="s">
        <v>1717</v>
      </c>
      <c r="O3" s="826" t="s">
        <v>826</v>
      </c>
      <c r="P3" s="826"/>
      <c r="Q3" s="826"/>
      <c r="R3" s="826"/>
      <c r="S3" s="826"/>
      <c r="T3" s="826" t="s">
        <v>857</v>
      </c>
      <c r="U3" s="826"/>
      <c r="V3" s="826"/>
      <c r="W3" s="826"/>
      <c r="X3" s="826"/>
      <c r="Y3" s="1076" t="s">
        <v>822</v>
      </c>
      <c r="Z3" s="818" t="s">
        <v>906</v>
      </c>
      <c r="AA3" s="815" t="s">
        <v>931</v>
      </c>
      <c r="AB3" s="815" t="s">
        <v>932</v>
      </c>
      <c r="AC3" s="815" t="s">
        <v>2085</v>
      </c>
      <c r="AD3" s="815" t="s">
        <v>2086</v>
      </c>
      <c r="AE3" s="815" t="s">
        <v>933</v>
      </c>
      <c r="AF3" s="815" t="s">
        <v>940</v>
      </c>
      <c r="AG3" s="815" t="s">
        <v>941</v>
      </c>
      <c r="AH3" s="812" t="s">
        <v>934</v>
      </c>
    </row>
    <row r="4" spans="1:34" s="4" customFormat="1" ht="35.25" customHeight="1" x14ac:dyDescent="0.25">
      <c r="A4" s="828"/>
      <c r="B4" s="826"/>
      <c r="C4" s="826"/>
      <c r="D4" s="826"/>
      <c r="E4" s="826"/>
      <c r="F4" s="826"/>
      <c r="G4" s="826"/>
      <c r="H4" s="826"/>
      <c r="I4" s="826"/>
      <c r="J4" s="826"/>
      <c r="K4" s="826"/>
      <c r="L4" s="826"/>
      <c r="M4" s="826"/>
      <c r="N4" s="826"/>
      <c r="O4" s="826" t="s">
        <v>211</v>
      </c>
      <c r="P4" s="826" t="s">
        <v>982</v>
      </c>
      <c r="Q4" s="826"/>
      <c r="R4" s="826" t="s">
        <v>960</v>
      </c>
      <c r="S4" s="826" t="s">
        <v>962</v>
      </c>
      <c r="T4" s="826" t="s">
        <v>217</v>
      </c>
      <c r="U4" s="826" t="s">
        <v>982</v>
      </c>
      <c r="V4" s="826"/>
      <c r="W4" s="826" t="s">
        <v>960</v>
      </c>
      <c r="X4" s="826" t="s">
        <v>959</v>
      </c>
      <c r="Y4" s="1076"/>
      <c r="Z4" s="819"/>
      <c r="AA4" s="816"/>
      <c r="AB4" s="816"/>
      <c r="AC4" s="816"/>
      <c r="AD4" s="816"/>
      <c r="AE4" s="816"/>
      <c r="AF4" s="816"/>
      <c r="AG4" s="816"/>
      <c r="AH4" s="813"/>
    </row>
    <row r="5" spans="1:34" s="4" customFormat="1" ht="24" customHeight="1" thickBot="1" x14ac:dyDescent="0.3">
      <c r="A5" s="829"/>
      <c r="B5" s="827"/>
      <c r="C5" s="827"/>
      <c r="D5" s="827"/>
      <c r="E5" s="827"/>
      <c r="F5" s="243" t="s">
        <v>874</v>
      </c>
      <c r="G5" s="243" t="s">
        <v>961</v>
      </c>
      <c r="H5" s="827"/>
      <c r="I5" s="243" t="s">
        <v>971</v>
      </c>
      <c r="J5" s="243" t="s">
        <v>953</v>
      </c>
      <c r="K5" s="243" t="s">
        <v>971</v>
      </c>
      <c r="L5" s="243" t="s">
        <v>953</v>
      </c>
      <c r="M5" s="827"/>
      <c r="N5" s="827"/>
      <c r="O5" s="827"/>
      <c r="P5" s="243" t="s">
        <v>817</v>
      </c>
      <c r="Q5" s="243" t="s">
        <v>961</v>
      </c>
      <c r="R5" s="827"/>
      <c r="S5" s="827"/>
      <c r="T5" s="827"/>
      <c r="U5" s="243" t="s">
        <v>817</v>
      </c>
      <c r="V5" s="243" t="s">
        <v>818</v>
      </c>
      <c r="W5" s="827"/>
      <c r="X5" s="1075"/>
      <c r="Y5" s="1077"/>
      <c r="Z5" s="819"/>
      <c r="AA5" s="816"/>
      <c r="AB5" s="816"/>
      <c r="AC5" s="816"/>
      <c r="AD5" s="816"/>
      <c r="AE5" s="816"/>
      <c r="AF5" s="816"/>
      <c r="AG5" s="816"/>
      <c r="AH5" s="813"/>
    </row>
    <row r="6" spans="1:34" s="32" customFormat="1" ht="30" customHeight="1" thickTop="1" thickBot="1" x14ac:dyDescent="0.3">
      <c r="A6" s="245" t="s">
        <v>114</v>
      </c>
      <c r="B6" s="246" t="s">
        <v>859</v>
      </c>
      <c r="C6" s="246" t="s">
        <v>1754</v>
      </c>
      <c r="D6" s="246" t="s">
        <v>1193</v>
      </c>
      <c r="E6" s="246" t="s">
        <v>1186</v>
      </c>
      <c r="F6" s="301">
        <v>370</v>
      </c>
      <c r="G6" s="260">
        <f>ROUND(F6/0.293,2-LEN(INT(F6/0.293)))</f>
        <v>1300</v>
      </c>
      <c r="H6" s="246" t="s">
        <v>1942</v>
      </c>
      <c r="I6" s="259">
        <v>42</v>
      </c>
      <c r="J6" s="274">
        <f>IF(ISNUMBER(I6)=TRUE,ROUND((5/9)*(I6-32),1),"")</f>
        <v>5.6</v>
      </c>
      <c r="K6" s="259">
        <v>110</v>
      </c>
      <c r="L6" s="274">
        <f t="shared" ref="L6:L17" si="0">IF(ISNUMBER(K6)=TRUE,ROUND((5/9)*(K6-32),1),"")</f>
        <v>43.3</v>
      </c>
      <c r="M6" s="259">
        <v>11.1</v>
      </c>
      <c r="N6" s="259">
        <v>16.2</v>
      </c>
      <c r="O6" s="259">
        <v>1</v>
      </c>
      <c r="P6" s="259">
        <v>35</v>
      </c>
      <c r="Q6" s="260">
        <f>ROUND(P6*0.746,2-LEN(INT(P6*0.746)))</f>
        <v>26</v>
      </c>
      <c r="R6" s="264">
        <v>3</v>
      </c>
      <c r="S6" s="264">
        <v>460</v>
      </c>
      <c r="T6" s="259">
        <v>3</v>
      </c>
      <c r="U6" s="259">
        <v>1</v>
      </c>
      <c r="V6" s="260">
        <f>ROUND(U6*746,2-LEN(INT(U6*746)))</f>
        <v>750</v>
      </c>
      <c r="W6" s="264">
        <v>1</v>
      </c>
      <c r="X6" s="264">
        <v>120</v>
      </c>
      <c r="Y6" s="267" t="s">
        <v>1153</v>
      </c>
      <c r="Z6" s="820"/>
      <c r="AA6" s="817"/>
      <c r="AB6" s="817"/>
      <c r="AC6" s="817"/>
      <c r="AD6" s="817"/>
      <c r="AE6" s="817"/>
      <c r="AF6" s="817"/>
      <c r="AG6" s="817"/>
      <c r="AH6" s="814"/>
    </row>
    <row r="7" spans="1:34" s="32" customFormat="1" ht="30" customHeight="1" thickTop="1" x14ac:dyDescent="0.25">
      <c r="A7" s="47"/>
      <c r="B7" s="182"/>
      <c r="C7" s="182"/>
      <c r="D7" s="182"/>
      <c r="E7" s="182"/>
      <c r="F7" s="59"/>
      <c r="G7" s="260">
        <f t="shared" ref="G7:G17" si="1">ROUND(F7/0.293,2-LEN(INT(F7/0.293)))</f>
        <v>0</v>
      </c>
      <c r="H7" s="182"/>
      <c r="I7" s="165"/>
      <c r="J7" s="274" t="str">
        <f t="shared" ref="J7:J17" si="2">IF(ISNUMBER(I7)=TRUE,ROUND((5/9)*(I7-32),1),"")</f>
        <v/>
      </c>
      <c r="K7" s="165"/>
      <c r="L7" s="274" t="str">
        <f t="shared" si="0"/>
        <v/>
      </c>
      <c r="M7" s="182"/>
      <c r="N7" s="182"/>
      <c r="O7" s="165"/>
      <c r="P7" s="165"/>
      <c r="Q7" s="260">
        <f t="shared" ref="Q7:Q17" si="3">ROUND(P7*0.746,2-LEN(INT(P7*0.746)))</f>
        <v>0</v>
      </c>
      <c r="R7" s="185"/>
      <c r="S7" s="185"/>
      <c r="T7" s="165"/>
      <c r="U7" s="165"/>
      <c r="V7" s="260">
        <f t="shared" ref="V7:V17" si="4">ROUND(U7*746,2-LEN(INT(U7*746)))</f>
        <v>0</v>
      </c>
      <c r="W7" s="185"/>
      <c r="X7" s="185"/>
      <c r="Y7" s="113"/>
      <c r="Z7" s="392"/>
      <c r="AA7" s="302"/>
      <c r="AB7" s="302"/>
      <c r="AC7" s="302"/>
      <c r="AD7" s="302"/>
      <c r="AE7" s="302"/>
      <c r="AF7" s="302"/>
      <c r="AG7" s="302"/>
      <c r="AH7" s="249"/>
    </row>
    <row r="8" spans="1:34" s="32" customFormat="1" ht="30" customHeight="1" x14ac:dyDescent="0.25">
      <c r="A8" s="47"/>
      <c r="B8" s="182"/>
      <c r="C8" s="182"/>
      <c r="D8" s="182"/>
      <c r="E8" s="182"/>
      <c r="F8" s="59"/>
      <c r="G8" s="260">
        <f t="shared" si="1"/>
        <v>0</v>
      </c>
      <c r="H8" s="182"/>
      <c r="I8" s="165"/>
      <c r="J8" s="274" t="str">
        <f t="shared" si="2"/>
        <v/>
      </c>
      <c r="K8" s="165"/>
      <c r="L8" s="274" t="str">
        <f t="shared" si="0"/>
        <v/>
      </c>
      <c r="M8" s="182"/>
      <c r="N8" s="182"/>
      <c r="O8" s="165"/>
      <c r="P8" s="165"/>
      <c r="Q8" s="260">
        <f t="shared" si="3"/>
        <v>0</v>
      </c>
      <c r="R8" s="185"/>
      <c r="S8" s="185"/>
      <c r="T8" s="165"/>
      <c r="U8" s="165"/>
      <c r="V8" s="260">
        <f t="shared" si="4"/>
        <v>0</v>
      </c>
      <c r="W8" s="185"/>
      <c r="X8" s="185"/>
      <c r="Y8" s="113"/>
      <c r="Z8" s="393"/>
      <c r="AA8" s="67"/>
      <c r="AB8" s="67"/>
      <c r="AC8" s="67"/>
      <c r="AD8" s="67"/>
      <c r="AE8" s="67"/>
      <c r="AF8" s="67"/>
      <c r="AG8" s="67"/>
      <c r="AH8" s="244"/>
    </row>
    <row r="9" spans="1:34" s="32" customFormat="1" ht="30" customHeight="1" x14ac:dyDescent="0.25">
      <c r="A9" s="47"/>
      <c r="B9" s="182"/>
      <c r="C9" s="182"/>
      <c r="D9" s="182"/>
      <c r="E9" s="182"/>
      <c r="F9" s="59"/>
      <c r="G9" s="260">
        <f t="shared" si="1"/>
        <v>0</v>
      </c>
      <c r="H9" s="182"/>
      <c r="I9" s="165"/>
      <c r="J9" s="274" t="str">
        <f t="shared" si="2"/>
        <v/>
      </c>
      <c r="K9" s="165"/>
      <c r="L9" s="274" t="str">
        <f t="shared" si="0"/>
        <v/>
      </c>
      <c r="M9" s="182"/>
      <c r="N9" s="182"/>
      <c r="O9" s="165"/>
      <c r="P9" s="165"/>
      <c r="Q9" s="260">
        <f t="shared" si="3"/>
        <v>0</v>
      </c>
      <c r="R9" s="185"/>
      <c r="S9" s="185"/>
      <c r="T9" s="165"/>
      <c r="U9" s="165"/>
      <c r="V9" s="260">
        <f t="shared" si="4"/>
        <v>0</v>
      </c>
      <c r="W9" s="185"/>
      <c r="X9" s="185"/>
      <c r="Y9" s="113"/>
      <c r="Z9" s="393"/>
      <c r="AA9" s="67"/>
      <c r="AB9" s="67"/>
      <c r="AC9" s="67"/>
      <c r="AD9" s="67"/>
      <c r="AE9" s="67"/>
      <c r="AF9" s="67"/>
      <c r="AG9" s="67"/>
      <c r="AH9" s="244"/>
    </row>
    <row r="10" spans="1:34" s="32" customFormat="1" ht="30" customHeight="1" x14ac:dyDescent="0.25">
      <c r="A10" s="47"/>
      <c r="B10" s="182"/>
      <c r="C10" s="182"/>
      <c r="D10" s="182"/>
      <c r="E10" s="182"/>
      <c r="F10" s="59"/>
      <c r="G10" s="260">
        <f t="shared" si="1"/>
        <v>0</v>
      </c>
      <c r="H10" s="182"/>
      <c r="I10" s="165"/>
      <c r="J10" s="274" t="str">
        <f t="shared" si="2"/>
        <v/>
      </c>
      <c r="K10" s="165"/>
      <c r="L10" s="274" t="str">
        <f t="shared" si="0"/>
        <v/>
      </c>
      <c r="M10" s="182"/>
      <c r="N10" s="182"/>
      <c r="O10" s="165"/>
      <c r="P10" s="165"/>
      <c r="Q10" s="260">
        <f t="shared" si="3"/>
        <v>0</v>
      </c>
      <c r="R10" s="185"/>
      <c r="S10" s="185"/>
      <c r="T10" s="165"/>
      <c r="U10" s="165"/>
      <c r="V10" s="260">
        <f t="shared" si="4"/>
        <v>0</v>
      </c>
      <c r="W10" s="185"/>
      <c r="X10" s="185"/>
      <c r="Y10" s="113"/>
      <c r="Z10" s="393"/>
      <c r="AA10" s="67"/>
      <c r="AB10" s="67"/>
      <c r="AC10" s="67"/>
      <c r="AD10" s="67"/>
      <c r="AE10" s="67"/>
      <c r="AF10" s="67"/>
      <c r="AG10" s="67"/>
      <c r="AH10" s="244"/>
    </row>
    <row r="11" spans="1:34" s="32" customFormat="1" ht="30" customHeight="1" x14ac:dyDescent="0.25">
      <c r="A11" s="47"/>
      <c r="B11" s="182"/>
      <c r="C11" s="182"/>
      <c r="D11" s="182"/>
      <c r="E11" s="182"/>
      <c r="F11" s="59"/>
      <c r="G11" s="260">
        <f t="shared" si="1"/>
        <v>0</v>
      </c>
      <c r="H11" s="182"/>
      <c r="I11" s="165"/>
      <c r="J11" s="274" t="str">
        <f t="shared" si="2"/>
        <v/>
      </c>
      <c r="K11" s="165"/>
      <c r="L11" s="274" t="str">
        <f t="shared" si="0"/>
        <v/>
      </c>
      <c r="M11" s="182"/>
      <c r="N11" s="182"/>
      <c r="O11" s="165"/>
      <c r="P11" s="165"/>
      <c r="Q11" s="260">
        <f t="shared" si="3"/>
        <v>0</v>
      </c>
      <c r="R11" s="185"/>
      <c r="S11" s="185"/>
      <c r="T11" s="165"/>
      <c r="U11" s="165"/>
      <c r="V11" s="260">
        <f t="shared" si="4"/>
        <v>0</v>
      </c>
      <c r="W11" s="185"/>
      <c r="X11" s="185"/>
      <c r="Y11" s="113"/>
      <c r="Z11" s="393"/>
      <c r="AA11" s="67"/>
      <c r="AB11" s="67"/>
      <c r="AC11" s="67"/>
      <c r="AD11" s="67"/>
      <c r="AE11" s="67"/>
      <c r="AF11" s="67"/>
      <c r="AG11" s="67"/>
      <c r="AH11" s="244"/>
    </row>
    <row r="12" spans="1:34" s="32" customFormat="1" ht="30" customHeight="1" x14ac:dyDescent="0.25">
      <c r="A12" s="47"/>
      <c r="B12" s="182"/>
      <c r="C12" s="182"/>
      <c r="D12" s="182"/>
      <c r="E12" s="182"/>
      <c r="F12" s="59"/>
      <c r="G12" s="260">
        <f t="shared" si="1"/>
        <v>0</v>
      </c>
      <c r="H12" s="182"/>
      <c r="I12" s="165"/>
      <c r="J12" s="274" t="str">
        <f t="shared" si="2"/>
        <v/>
      </c>
      <c r="K12" s="165"/>
      <c r="L12" s="274" t="str">
        <f t="shared" si="0"/>
        <v/>
      </c>
      <c r="M12" s="182"/>
      <c r="N12" s="182"/>
      <c r="O12" s="165"/>
      <c r="P12" s="165"/>
      <c r="Q12" s="260">
        <f t="shared" si="3"/>
        <v>0</v>
      </c>
      <c r="R12" s="185"/>
      <c r="S12" s="185"/>
      <c r="T12" s="165"/>
      <c r="U12" s="165"/>
      <c r="V12" s="260">
        <f t="shared" si="4"/>
        <v>0</v>
      </c>
      <c r="W12" s="185"/>
      <c r="X12" s="185"/>
      <c r="Y12" s="113"/>
      <c r="Z12" s="393"/>
      <c r="AA12" s="67"/>
      <c r="AB12" s="67"/>
      <c r="AC12" s="67"/>
      <c r="AD12" s="67"/>
      <c r="AE12" s="67"/>
      <c r="AF12" s="67"/>
      <c r="AG12" s="67"/>
      <c r="AH12" s="244"/>
    </row>
    <row r="13" spans="1:34" s="32" customFormat="1" ht="30" customHeight="1" x14ac:dyDescent="0.25">
      <c r="A13" s="47"/>
      <c r="B13" s="182"/>
      <c r="C13" s="182"/>
      <c r="D13" s="182"/>
      <c r="E13" s="182"/>
      <c r="F13" s="59"/>
      <c r="G13" s="260">
        <f t="shared" si="1"/>
        <v>0</v>
      </c>
      <c r="H13" s="182"/>
      <c r="I13" s="165"/>
      <c r="J13" s="274" t="str">
        <f t="shared" si="2"/>
        <v/>
      </c>
      <c r="K13" s="165"/>
      <c r="L13" s="274" t="str">
        <f t="shared" si="0"/>
        <v/>
      </c>
      <c r="M13" s="182"/>
      <c r="N13" s="182"/>
      <c r="O13" s="165"/>
      <c r="P13" s="165"/>
      <c r="Q13" s="260">
        <f t="shared" si="3"/>
        <v>0</v>
      </c>
      <c r="R13" s="185"/>
      <c r="S13" s="185"/>
      <c r="T13" s="165"/>
      <c r="U13" s="165"/>
      <c r="V13" s="260">
        <f t="shared" si="4"/>
        <v>0</v>
      </c>
      <c r="W13" s="185"/>
      <c r="X13" s="185"/>
      <c r="Y13" s="113"/>
      <c r="Z13" s="393"/>
      <c r="AA13" s="67"/>
      <c r="AB13" s="67"/>
      <c r="AC13" s="67"/>
      <c r="AD13" s="67"/>
      <c r="AE13" s="67"/>
      <c r="AF13" s="67"/>
      <c r="AG13" s="67"/>
      <c r="AH13" s="244"/>
    </row>
    <row r="14" spans="1:34" s="32" customFormat="1" ht="30" customHeight="1" x14ac:dyDescent="0.25">
      <c r="A14" s="47"/>
      <c r="B14" s="182"/>
      <c r="C14" s="182"/>
      <c r="D14" s="182"/>
      <c r="E14" s="182"/>
      <c r="F14" s="59"/>
      <c r="G14" s="260">
        <f t="shared" si="1"/>
        <v>0</v>
      </c>
      <c r="H14" s="182"/>
      <c r="I14" s="165"/>
      <c r="J14" s="274" t="str">
        <f t="shared" si="2"/>
        <v/>
      </c>
      <c r="K14" s="165"/>
      <c r="L14" s="274" t="str">
        <f t="shared" si="0"/>
        <v/>
      </c>
      <c r="M14" s="182"/>
      <c r="N14" s="182"/>
      <c r="O14" s="165"/>
      <c r="P14" s="165"/>
      <c r="Q14" s="260">
        <f t="shared" si="3"/>
        <v>0</v>
      </c>
      <c r="R14" s="185"/>
      <c r="S14" s="185"/>
      <c r="T14" s="165"/>
      <c r="U14" s="165"/>
      <c r="V14" s="260">
        <f t="shared" si="4"/>
        <v>0</v>
      </c>
      <c r="W14" s="185"/>
      <c r="X14" s="185"/>
      <c r="Y14" s="113"/>
      <c r="Z14" s="393"/>
      <c r="AA14" s="67"/>
      <c r="AB14" s="67"/>
      <c r="AC14" s="67"/>
      <c r="AD14" s="67"/>
      <c r="AE14" s="67"/>
      <c r="AF14" s="67"/>
      <c r="AG14" s="67"/>
      <c r="AH14" s="244"/>
    </row>
    <row r="15" spans="1:34" s="32" customFormat="1" ht="30" customHeight="1" x14ac:dyDescent="0.25">
      <c r="A15" s="47"/>
      <c r="B15" s="182"/>
      <c r="C15" s="182"/>
      <c r="D15" s="182"/>
      <c r="E15" s="182"/>
      <c r="F15" s="59"/>
      <c r="G15" s="260">
        <f t="shared" si="1"/>
        <v>0</v>
      </c>
      <c r="H15" s="182"/>
      <c r="I15" s="165"/>
      <c r="J15" s="274" t="str">
        <f t="shared" si="2"/>
        <v/>
      </c>
      <c r="K15" s="165"/>
      <c r="L15" s="274" t="str">
        <f t="shared" si="0"/>
        <v/>
      </c>
      <c r="M15" s="182"/>
      <c r="N15" s="182"/>
      <c r="O15" s="165"/>
      <c r="P15" s="165"/>
      <c r="Q15" s="260">
        <f t="shared" si="3"/>
        <v>0</v>
      </c>
      <c r="R15" s="185"/>
      <c r="S15" s="185"/>
      <c r="T15" s="165"/>
      <c r="U15" s="165"/>
      <c r="V15" s="260">
        <f t="shared" si="4"/>
        <v>0</v>
      </c>
      <c r="W15" s="185"/>
      <c r="X15" s="185"/>
      <c r="Y15" s="113"/>
      <c r="Z15" s="393"/>
      <c r="AA15" s="67"/>
      <c r="AB15" s="67"/>
      <c r="AC15" s="67"/>
      <c r="AD15" s="67"/>
      <c r="AE15" s="67"/>
      <c r="AF15" s="67"/>
      <c r="AG15" s="67"/>
      <c r="AH15" s="244"/>
    </row>
    <row r="16" spans="1:34" s="32" customFormat="1" ht="30" customHeight="1" x14ac:dyDescent="0.25">
      <c r="A16" s="47"/>
      <c r="B16" s="182"/>
      <c r="C16" s="182"/>
      <c r="D16" s="182"/>
      <c r="E16" s="182"/>
      <c r="F16" s="59"/>
      <c r="G16" s="260">
        <f t="shared" si="1"/>
        <v>0</v>
      </c>
      <c r="H16" s="182"/>
      <c r="I16" s="165"/>
      <c r="J16" s="274" t="str">
        <f t="shared" si="2"/>
        <v/>
      </c>
      <c r="K16" s="165"/>
      <c r="L16" s="274" t="str">
        <f t="shared" si="0"/>
        <v/>
      </c>
      <c r="M16" s="182"/>
      <c r="N16" s="182"/>
      <c r="O16" s="165"/>
      <c r="P16" s="165"/>
      <c r="Q16" s="260">
        <f t="shared" si="3"/>
        <v>0</v>
      </c>
      <c r="R16" s="185"/>
      <c r="S16" s="185"/>
      <c r="T16" s="165"/>
      <c r="U16" s="165"/>
      <c r="V16" s="260">
        <f t="shared" si="4"/>
        <v>0</v>
      </c>
      <c r="W16" s="185"/>
      <c r="X16" s="185"/>
      <c r="Y16" s="113"/>
      <c r="Z16" s="393"/>
      <c r="AA16" s="67"/>
      <c r="AB16" s="67"/>
      <c r="AC16" s="67"/>
      <c r="AD16" s="67"/>
      <c r="AE16" s="67"/>
      <c r="AF16" s="67"/>
      <c r="AG16" s="67"/>
      <c r="AH16" s="244"/>
    </row>
    <row r="17" spans="1:34" s="32" customFormat="1" ht="30" customHeight="1" thickBot="1" x14ac:dyDescent="0.3">
      <c r="A17" s="29"/>
      <c r="B17" s="30"/>
      <c r="C17" s="30"/>
      <c r="D17" s="30"/>
      <c r="E17" s="30"/>
      <c r="F17" s="60"/>
      <c r="G17" s="34">
        <f t="shared" si="1"/>
        <v>0</v>
      </c>
      <c r="H17" s="30"/>
      <c r="I17" s="41"/>
      <c r="J17" s="184" t="str">
        <f t="shared" si="2"/>
        <v/>
      </c>
      <c r="K17" s="41"/>
      <c r="L17" s="184" t="str">
        <f t="shared" si="0"/>
        <v/>
      </c>
      <c r="M17" s="30"/>
      <c r="N17" s="30"/>
      <c r="O17" s="41"/>
      <c r="P17" s="41"/>
      <c r="Q17" s="34">
        <f t="shared" si="3"/>
        <v>0</v>
      </c>
      <c r="R17" s="149"/>
      <c r="S17" s="149"/>
      <c r="T17" s="41"/>
      <c r="U17" s="41"/>
      <c r="V17" s="34">
        <f t="shared" si="4"/>
        <v>0</v>
      </c>
      <c r="W17" s="149"/>
      <c r="X17" s="149"/>
      <c r="Y17" s="43"/>
      <c r="Z17" s="391"/>
      <c r="AA17" s="306"/>
      <c r="AB17" s="306"/>
      <c r="AC17" s="306"/>
      <c r="AD17" s="306"/>
      <c r="AE17" s="306"/>
      <c r="AF17" s="306"/>
      <c r="AG17" s="306"/>
      <c r="AH17" s="307"/>
    </row>
    <row r="18" spans="1:34" s="35" customFormat="1" ht="28.65" customHeight="1" x14ac:dyDescent="0.3">
      <c r="A18" s="654"/>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655"/>
      <c r="Z18" s="94"/>
      <c r="AA18" s="94"/>
      <c r="AB18" s="94"/>
      <c r="AC18" s="94"/>
      <c r="AD18" s="94"/>
      <c r="AE18" s="94"/>
      <c r="AF18" s="94"/>
      <c r="AG18" s="94"/>
    </row>
    <row r="19" spans="1:34" s="35" customFormat="1" ht="25.35" customHeight="1" x14ac:dyDescent="0.3">
      <c r="A19" s="648" t="s">
        <v>880</v>
      </c>
      <c r="B19" s="96"/>
      <c r="C19" s="96"/>
      <c r="D19" s="96"/>
      <c r="E19" s="96"/>
      <c r="F19" s="96"/>
      <c r="G19" s="96"/>
      <c r="H19" s="96"/>
      <c r="I19" s="96"/>
      <c r="J19" s="96"/>
      <c r="K19" s="96"/>
      <c r="L19" s="96"/>
      <c r="M19" s="96"/>
      <c r="N19" s="96"/>
      <c r="O19" s="96"/>
      <c r="P19" s="96"/>
      <c r="Q19" s="96"/>
      <c r="R19" s="96"/>
      <c r="S19" s="96"/>
      <c r="T19" s="96"/>
      <c r="U19" s="96"/>
      <c r="V19" s="96"/>
      <c r="W19" s="96"/>
      <c r="X19" s="96"/>
      <c r="Y19" s="652"/>
      <c r="Z19" s="13"/>
      <c r="AA19" s="13"/>
      <c r="AB19" s="13"/>
      <c r="AC19" s="13"/>
    </row>
    <row r="20" spans="1:34" s="35" customFormat="1" ht="25.35" customHeight="1" x14ac:dyDescent="0.3">
      <c r="A20" s="994" t="s">
        <v>1486</v>
      </c>
      <c r="B20" s="995"/>
      <c r="C20" s="995"/>
      <c r="D20" s="995"/>
      <c r="E20" s="995"/>
      <c r="F20" s="995"/>
      <c r="G20" s="995"/>
      <c r="H20" s="995"/>
      <c r="I20" s="995"/>
      <c r="J20" s="995"/>
      <c r="K20" s="995"/>
      <c r="L20" s="995"/>
      <c r="M20" s="995"/>
      <c r="N20" s="995"/>
      <c r="O20" s="995"/>
      <c r="P20" s="995"/>
      <c r="Q20" s="995"/>
      <c r="R20" s="995"/>
      <c r="S20" s="995"/>
      <c r="T20" s="995"/>
      <c r="U20" s="995"/>
      <c r="V20" s="995"/>
      <c r="W20" s="995"/>
      <c r="X20" s="995"/>
      <c r="Y20" s="996"/>
      <c r="Z20" s="39"/>
      <c r="AA20" s="39"/>
      <c r="AB20" s="39"/>
      <c r="AC20" s="39"/>
    </row>
    <row r="21" spans="1:34" ht="25.35" customHeight="1" thickBot="1" x14ac:dyDescent="0.3">
      <c r="A21" s="837" t="s">
        <v>1581</v>
      </c>
      <c r="B21" s="838"/>
      <c r="C21" s="838"/>
      <c r="D21" s="838"/>
      <c r="E21" s="838"/>
      <c r="F21" s="838"/>
      <c r="G21" s="838"/>
      <c r="H21" s="838"/>
      <c r="I21" s="838"/>
      <c r="J21" s="838"/>
      <c r="K21" s="838"/>
      <c r="L21" s="838"/>
      <c r="M21" s="838"/>
      <c r="N21" s="838"/>
      <c r="O21" s="838"/>
      <c r="P21" s="838"/>
      <c r="Q21" s="838"/>
      <c r="R21" s="838"/>
      <c r="S21" s="838"/>
      <c r="T21" s="838"/>
      <c r="U21" s="838"/>
      <c r="V21" s="838"/>
      <c r="W21" s="838"/>
      <c r="X21" s="838"/>
      <c r="Y21" s="839"/>
    </row>
    <row r="22" spans="1:34" ht="25.5" customHeight="1" x14ac:dyDescent="0.25"/>
    <row r="23" spans="1:34" ht="25.5" customHeight="1" x14ac:dyDescent="0.25">
      <c r="A23" s="843" t="s">
        <v>922</v>
      </c>
      <c r="B23" s="843"/>
      <c r="C23" s="843"/>
      <c r="D23" s="843"/>
      <c r="E23" s="843"/>
      <c r="F23" s="843"/>
      <c r="G23" s="843"/>
      <c r="H23" s="843"/>
      <c r="I23" s="843"/>
      <c r="J23" s="843"/>
      <c r="K23" s="843"/>
      <c r="L23" s="843"/>
    </row>
    <row r="24" spans="1:34" ht="25.5" customHeight="1" x14ac:dyDescent="0.25">
      <c r="A24" s="835" t="s">
        <v>785</v>
      </c>
      <c r="B24" s="835"/>
      <c r="C24" s="835"/>
      <c r="D24" s="835"/>
      <c r="E24" s="835"/>
      <c r="F24" s="835"/>
      <c r="G24" s="835"/>
      <c r="H24" s="835"/>
      <c r="I24" s="835"/>
      <c r="J24" s="835"/>
      <c r="K24" s="835"/>
      <c r="L24" s="835"/>
    </row>
  </sheetData>
  <mergeCells count="37">
    <mergeCell ref="A24:L24"/>
    <mergeCell ref="AH3:AH6"/>
    <mergeCell ref="AD3:AD6"/>
    <mergeCell ref="AE3:AE6"/>
    <mergeCell ref="AF3:AF6"/>
    <mergeCell ref="AG3:AG6"/>
    <mergeCell ref="A21:Y21"/>
    <mergeCell ref="A20:Y20"/>
    <mergeCell ref="P4:Q4"/>
    <mergeCell ref="S4:S5"/>
    <mergeCell ref="T3:X3"/>
    <mergeCell ref="A23:L23"/>
    <mergeCell ref="E3:E5"/>
    <mergeCell ref="H3:H5"/>
    <mergeCell ref="K3:L4"/>
    <mergeCell ref="C3:C5"/>
    <mergeCell ref="O3:S3"/>
    <mergeCell ref="A3:A5"/>
    <mergeCell ref="B3:B5"/>
    <mergeCell ref="D3:D5"/>
    <mergeCell ref="R4:R5"/>
    <mergeCell ref="Z2:AH2"/>
    <mergeCell ref="Z3:Z6"/>
    <mergeCell ref="AA3:AA6"/>
    <mergeCell ref="W4:W5"/>
    <mergeCell ref="AB3:AB6"/>
    <mergeCell ref="AC3:AC6"/>
    <mergeCell ref="A2:Y2"/>
    <mergeCell ref="Y3:Y5"/>
    <mergeCell ref="X4:X5"/>
    <mergeCell ref="U4:V4"/>
    <mergeCell ref="F3:G4"/>
    <mergeCell ref="I3:J4"/>
    <mergeCell ref="N3:N5"/>
    <mergeCell ref="O4:O5"/>
    <mergeCell ref="M3:M5"/>
    <mergeCell ref="T4:T5"/>
  </mergeCells>
  <phoneticPr fontId="0" type="noConversion"/>
  <printOptions horizontalCentered="1"/>
  <pageMargins left="0" right="0" top="1" bottom="0.75" header="0.3" footer="0.3"/>
  <pageSetup paperSize="3" scale="80" orientation="landscape" r:id="rId1"/>
  <headerFooter alignWithMargins="0">
    <oddHeader>&amp;C&amp;16
&amp;A</oddHeader>
    <oddFooter>&amp;C&amp;14ISSUED
JUNE 2009&amp;R&amp;12&amp;F &amp;A
Page 62</oddFooter>
  </headerFooter>
  <colBreaks count="1" manualBreakCount="1">
    <brk id="25"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O33"/>
  <sheetViews>
    <sheetView showGridLines="0" zoomScale="60" zoomScaleNormal="60" zoomScalePageLayoutView="60" workbookViewId="0"/>
  </sheetViews>
  <sheetFormatPr defaultColWidth="6.44140625" defaultRowHeight="13.2" x14ac:dyDescent="0.25"/>
  <cols>
    <col min="1" max="1" width="9" style="2" customWidth="1"/>
    <col min="2" max="2" width="13.44140625" style="2" customWidth="1"/>
    <col min="3" max="3" width="13.6640625" style="2" customWidth="1"/>
    <col min="4" max="4" width="12.6640625" style="2" customWidth="1"/>
    <col min="5" max="13" width="8.6640625" style="2" customWidth="1"/>
    <col min="14" max="20" width="8.88671875" style="2" customWidth="1"/>
    <col min="21" max="21" width="9.6640625" style="2" customWidth="1"/>
    <col min="22" max="23" width="8.88671875" style="2" customWidth="1"/>
    <col min="24" max="24" width="12.5546875" style="2" customWidth="1"/>
    <col min="25" max="25" width="13.5546875" style="2" customWidth="1"/>
    <col min="26" max="26" width="8.6640625" style="2" customWidth="1"/>
    <col min="27" max="27" width="10.109375" style="2" customWidth="1"/>
    <col min="28" max="31" width="8.6640625" style="2" customWidth="1"/>
    <col min="32" max="32" width="19.6640625" style="2" customWidth="1"/>
    <col min="33" max="33" width="21.88671875" style="2" bestFit="1" customWidth="1"/>
    <col min="34" max="35" width="12.6640625" style="2" customWidth="1"/>
    <col min="36" max="36" width="18.88671875" style="2" customWidth="1"/>
    <col min="37" max="37" width="17.88671875" style="2" customWidth="1"/>
    <col min="38" max="40" width="20.6640625" style="2" customWidth="1"/>
    <col min="41" max="41" width="8.6640625" style="2" customWidth="1"/>
    <col min="42" max="16384" width="6.44140625" style="2"/>
  </cols>
  <sheetData>
    <row r="1" spans="1:41" ht="44.25" customHeight="1" thickBot="1" x14ac:dyDescent="0.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1:41" s="3" customFormat="1" ht="24" customHeight="1" x14ac:dyDescent="0.25">
      <c r="A2" s="823" t="s">
        <v>864</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5"/>
      <c r="AG2" s="1070" t="s">
        <v>909</v>
      </c>
      <c r="AH2" s="1032"/>
      <c r="AI2" s="1032"/>
      <c r="AJ2" s="1032"/>
      <c r="AK2" s="1032"/>
      <c r="AL2" s="1032"/>
      <c r="AM2" s="1032"/>
      <c r="AN2" s="1032"/>
      <c r="AO2" s="1033"/>
    </row>
    <row r="3" spans="1:41" s="4" customFormat="1" ht="25.5" customHeight="1" x14ac:dyDescent="0.25">
      <c r="A3" s="828" t="s">
        <v>911</v>
      </c>
      <c r="B3" s="826" t="s">
        <v>836</v>
      </c>
      <c r="C3" s="826" t="s">
        <v>863</v>
      </c>
      <c r="D3" s="826" t="s">
        <v>912</v>
      </c>
      <c r="E3" s="826" t="s">
        <v>1029</v>
      </c>
      <c r="F3" s="826"/>
      <c r="G3" s="826" t="s">
        <v>218</v>
      </c>
      <c r="H3" s="826" t="s">
        <v>1030</v>
      </c>
      <c r="I3" s="826"/>
      <c r="J3" s="826" t="s">
        <v>1031</v>
      </c>
      <c r="K3" s="826"/>
      <c r="L3" s="826" t="s">
        <v>956</v>
      </c>
      <c r="M3" s="826"/>
      <c r="N3" s="826"/>
      <c r="O3" s="826"/>
      <c r="P3" s="826"/>
      <c r="Q3" s="826"/>
      <c r="R3" s="826" t="s">
        <v>821</v>
      </c>
      <c r="S3" s="826"/>
      <c r="T3" s="826"/>
      <c r="U3" s="826"/>
      <c r="V3" s="826"/>
      <c r="W3" s="826"/>
      <c r="X3" s="826"/>
      <c r="Y3" s="826" t="s">
        <v>1033</v>
      </c>
      <c r="Z3" s="826"/>
      <c r="AA3" s="826"/>
      <c r="AB3" s="826" t="s">
        <v>1126</v>
      </c>
      <c r="AC3" s="826"/>
      <c r="AD3" s="826" t="s">
        <v>115</v>
      </c>
      <c r="AE3" s="826"/>
      <c r="AF3" s="832" t="s">
        <v>822</v>
      </c>
      <c r="AG3" s="818" t="s">
        <v>906</v>
      </c>
      <c r="AH3" s="815" t="s">
        <v>931</v>
      </c>
      <c r="AI3" s="815" t="s">
        <v>932</v>
      </c>
      <c r="AJ3" s="815" t="s">
        <v>2085</v>
      </c>
      <c r="AK3" s="815" t="s">
        <v>2086</v>
      </c>
      <c r="AL3" s="815" t="s">
        <v>933</v>
      </c>
      <c r="AM3" s="815" t="s">
        <v>940</v>
      </c>
      <c r="AN3" s="815" t="s">
        <v>941</v>
      </c>
      <c r="AO3" s="812" t="s">
        <v>934</v>
      </c>
    </row>
    <row r="4" spans="1:41" s="4" customFormat="1" ht="25.5" customHeight="1" x14ac:dyDescent="0.25">
      <c r="A4" s="828"/>
      <c r="B4" s="826"/>
      <c r="C4" s="826"/>
      <c r="D4" s="826"/>
      <c r="E4" s="826"/>
      <c r="F4" s="826"/>
      <c r="G4" s="826"/>
      <c r="H4" s="826"/>
      <c r="I4" s="826"/>
      <c r="J4" s="826"/>
      <c r="K4" s="826"/>
      <c r="L4" s="826" t="s">
        <v>1032</v>
      </c>
      <c r="M4" s="826"/>
      <c r="N4" s="826" t="s">
        <v>1003</v>
      </c>
      <c r="O4" s="826"/>
      <c r="P4" s="826" t="s">
        <v>1017</v>
      </c>
      <c r="Q4" s="826"/>
      <c r="R4" s="826" t="s">
        <v>935</v>
      </c>
      <c r="S4" s="826" t="s">
        <v>1007</v>
      </c>
      <c r="T4" s="826"/>
      <c r="U4" s="826" t="s">
        <v>960</v>
      </c>
      <c r="V4" s="826" t="s">
        <v>959</v>
      </c>
      <c r="W4" s="826" t="s">
        <v>843</v>
      </c>
      <c r="X4" s="826" t="s">
        <v>913</v>
      </c>
      <c r="Y4" s="826" t="s">
        <v>842</v>
      </c>
      <c r="Z4" s="826" t="s">
        <v>951</v>
      </c>
      <c r="AA4" s="826"/>
      <c r="AB4" s="826"/>
      <c r="AC4" s="826"/>
      <c r="AD4" s="826"/>
      <c r="AE4" s="826"/>
      <c r="AF4" s="832"/>
      <c r="AG4" s="819"/>
      <c r="AH4" s="816"/>
      <c r="AI4" s="816"/>
      <c r="AJ4" s="816"/>
      <c r="AK4" s="816"/>
      <c r="AL4" s="816"/>
      <c r="AM4" s="816"/>
      <c r="AN4" s="816"/>
      <c r="AO4" s="813"/>
    </row>
    <row r="5" spans="1:41" s="4" customFormat="1" ht="25.5" customHeight="1" thickBot="1" x14ac:dyDescent="0.3">
      <c r="A5" s="829"/>
      <c r="B5" s="827"/>
      <c r="C5" s="827"/>
      <c r="D5" s="827"/>
      <c r="E5" s="243" t="s">
        <v>1016</v>
      </c>
      <c r="F5" s="243" t="s">
        <v>961</v>
      </c>
      <c r="G5" s="827"/>
      <c r="H5" s="243" t="s">
        <v>947</v>
      </c>
      <c r="I5" s="243" t="s">
        <v>949</v>
      </c>
      <c r="J5" s="243" t="s">
        <v>973</v>
      </c>
      <c r="K5" s="243" t="s">
        <v>980</v>
      </c>
      <c r="L5" s="243" t="s">
        <v>971</v>
      </c>
      <c r="M5" s="243" t="s">
        <v>953</v>
      </c>
      <c r="N5" s="243" t="s">
        <v>971</v>
      </c>
      <c r="O5" s="243" t="s">
        <v>953</v>
      </c>
      <c r="P5" s="243" t="s">
        <v>971</v>
      </c>
      <c r="Q5" s="243" t="s">
        <v>953</v>
      </c>
      <c r="R5" s="827"/>
      <c r="S5" s="243" t="s">
        <v>817</v>
      </c>
      <c r="T5" s="243" t="s">
        <v>961</v>
      </c>
      <c r="U5" s="827"/>
      <c r="V5" s="827"/>
      <c r="W5" s="827"/>
      <c r="X5" s="827"/>
      <c r="Y5" s="827"/>
      <c r="Z5" s="243" t="s">
        <v>946</v>
      </c>
      <c r="AA5" s="243" t="s">
        <v>818</v>
      </c>
      <c r="AB5" s="243" t="s">
        <v>1034</v>
      </c>
      <c r="AC5" s="243" t="s">
        <v>1585</v>
      </c>
      <c r="AD5" s="243" t="s">
        <v>973</v>
      </c>
      <c r="AE5" s="243" t="s">
        <v>974</v>
      </c>
      <c r="AF5" s="833"/>
      <c r="AG5" s="820"/>
      <c r="AH5" s="817"/>
      <c r="AI5" s="817"/>
      <c r="AJ5" s="817"/>
      <c r="AK5" s="817"/>
      <c r="AL5" s="817"/>
      <c r="AM5" s="817"/>
      <c r="AN5" s="817"/>
      <c r="AO5" s="814"/>
    </row>
    <row r="6" spans="1:41" s="12" customFormat="1" ht="32.1" customHeight="1" thickTop="1" x14ac:dyDescent="0.25">
      <c r="A6" s="245" t="s">
        <v>865</v>
      </c>
      <c r="B6" s="246" t="s">
        <v>854</v>
      </c>
      <c r="C6" s="246" t="s">
        <v>884</v>
      </c>
      <c r="D6" s="246" t="s">
        <v>1098</v>
      </c>
      <c r="E6" s="259">
        <v>400</v>
      </c>
      <c r="F6" s="260">
        <f>ROUND(E6*0.2844,2-LEN(INT(E6*0.2844)))</f>
        <v>110</v>
      </c>
      <c r="G6" s="259">
        <v>2</v>
      </c>
      <c r="H6" s="259">
        <v>600</v>
      </c>
      <c r="I6" s="260">
        <f>ROUND(H6*0.06309,2-LEN(INT(H6*0.06309)))</f>
        <v>38</v>
      </c>
      <c r="J6" s="259">
        <v>10</v>
      </c>
      <c r="K6" s="274">
        <f>ROUND(J6*2.989,2-LEN(INT(J6*2.989)))</f>
        <v>30</v>
      </c>
      <c r="L6" s="259">
        <v>76</v>
      </c>
      <c r="M6" s="274">
        <f>IF(ISNUMBER(L6)=TRUE,ROUND((5/9)*(L6-32),1),"")</f>
        <v>24.4</v>
      </c>
      <c r="N6" s="259">
        <v>96</v>
      </c>
      <c r="O6" s="274">
        <f t="shared" ref="O6:O14" si="0">IF(ISNUMBER(N6)=TRUE,ROUND((5/9)*(N6-32),1),"")</f>
        <v>35.6</v>
      </c>
      <c r="P6" s="259">
        <v>85</v>
      </c>
      <c r="Q6" s="274">
        <f t="shared" ref="Q6:Q14" si="1">IF(ISNUMBER(P6)=TRUE,ROUND((5/9)*(P6-32),1),"")</f>
        <v>29.4</v>
      </c>
      <c r="R6" s="259">
        <v>2</v>
      </c>
      <c r="S6" s="259">
        <v>15</v>
      </c>
      <c r="T6" s="260">
        <f>ROUND(S6*0.746,2-LEN(INT(S6*0.746)))</f>
        <v>11</v>
      </c>
      <c r="U6" s="259">
        <v>3</v>
      </c>
      <c r="V6" s="264">
        <v>460</v>
      </c>
      <c r="W6" s="259">
        <v>1750</v>
      </c>
      <c r="X6" s="246" t="s">
        <v>914</v>
      </c>
      <c r="Y6" s="246" t="s">
        <v>1099</v>
      </c>
      <c r="Z6" s="259">
        <v>40000</v>
      </c>
      <c r="AA6" s="260">
        <f>ROUND(Z6*0.293,2-LEN(INT(Z6*0.293)))</f>
        <v>12000</v>
      </c>
      <c r="AB6" s="259">
        <v>11500</v>
      </c>
      <c r="AC6" s="260">
        <f>ROUND(AB6*0.454,2-LEN(INT(AB6*0.454)))</f>
        <v>5200</v>
      </c>
      <c r="AD6" s="259">
        <v>20</v>
      </c>
      <c r="AE6" s="260">
        <f t="shared" ref="AE6:AE14" si="2">ROUND(AD6*0.3,2-LEN(INT(AD6*0.3)))</f>
        <v>6</v>
      </c>
      <c r="AF6" s="247"/>
      <c r="AG6" s="392"/>
      <c r="AH6" s="302"/>
      <c r="AI6" s="302"/>
      <c r="AJ6" s="302"/>
      <c r="AK6" s="302"/>
      <c r="AL6" s="302"/>
      <c r="AM6" s="302"/>
      <c r="AN6" s="302"/>
      <c r="AO6" s="249"/>
    </row>
    <row r="7" spans="1:41" s="12" customFormat="1" ht="32.1" customHeight="1" x14ac:dyDescent="0.25">
      <c r="A7" s="47"/>
      <c r="B7" s="182"/>
      <c r="C7" s="182"/>
      <c r="D7" s="182"/>
      <c r="E7" s="165"/>
      <c r="F7" s="260">
        <f t="shared" ref="F7:F14" si="3">ROUND(E7*0.2844,2-LEN(INT(E7*0.2844)))</f>
        <v>0</v>
      </c>
      <c r="G7" s="165"/>
      <c r="H7" s="165"/>
      <c r="I7" s="260">
        <f t="shared" ref="I7:I14" si="4">ROUND(H7*0.06309,2-LEN(INT(H7*0.06309)))</f>
        <v>0</v>
      </c>
      <c r="J7" s="165"/>
      <c r="K7" s="274">
        <f t="shared" ref="K7:K14" si="5">ROUND(J7*2.989,2-LEN(INT(J7*2.989)))</f>
        <v>0</v>
      </c>
      <c r="L7" s="165"/>
      <c r="M7" s="274" t="str">
        <f t="shared" ref="M7:M14" si="6">IF(ISNUMBER(L7)=TRUE,ROUND((5/9)*(L7-32),1),"")</f>
        <v/>
      </c>
      <c r="N7" s="165"/>
      <c r="O7" s="274" t="str">
        <f t="shared" si="0"/>
        <v/>
      </c>
      <c r="P7" s="165"/>
      <c r="Q7" s="274" t="str">
        <f t="shared" si="1"/>
        <v/>
      </c>
      <c r="R7" s="165"/>
      <c r="S7" s="165"/>
      <c r="T7" s="260">
        <f t="shared" ref="T7:T14" si="7">ROUND(S7*0.746,2-LEN(INT(S7*0.746)))</f>
        <v>0</v>
      </c>
      <c r="U7" s="182"/>
      <c r="V7" s="185"/>
      <c r="W7" s="165"/>
      <c r="X7" s="182"/>
      <c r="Y7" s="182"/>
      <c r="Z7" s="165"/>
      <c r="AA7" s="260">
        <f t="shared" ref="AA7:AA14" si="8">ROUND(Z7*0.293,2-LEN(INT(Z7*0.293)))</f>
        <v>0</v>
      </c>
      <c r="AB7" s="165"/>
      <c r="AC7" s="260">
        <f t="shared" ref="AC7:AC14" si="9">ROUND(AB7*0.454,2-LEN(INT(AB7*0.454)))</f>
        <v>0</v>
      </c>
      <c r="AD7" s="165"/>
      <c r="AE7" s="260">
        <f t="shared" si="2"/>
        <v>0</v>
      </c>
      <c r="AF7" s="46"/>
      <c r="AG7" s="393"/>
      <c r="AH7" s="67"/>
      <c r="AI7" s="67"/>
      <c r="AJ7" s="67"/>
      <c r="AK7" s="67"/>
      <c r="AL7" s="67"/>
      <c r="AM7" s="67"/>
      <c r="AN7" s="67"/>
      <c r="AO7" s="244"/>
    </row>
    <row r="8" spans="1:41" s="12" customFormat="1" ht="32.1" customHeight="1" x14ac:dyDescent="0.25">
      <c r="A8" s="47"/>
      <c r="B8" s="182"/>
      <c r="C8" s="182"/>
      <c r="D8" s="182"/>
      <c r="E8" s="165"/>
      <c r="F8" s="260">
        <f t="shared" si="3"/>
        <v>0</v>
      </c>
      <c r="G8" s="165"/>
      <c r="H8" s="165"/>
      <c r="I8" s="260">
        <f t="shared" si="4"/>
        <v>0</v>
      </c>
      <c r="J8" s="165"/>
      <c r="K8" s="274">
        <f t="shared" si="5"/>
        <v>0</v>
      </c>
      <c r="L8" s="165"/>
      <c r="M8" s="274" t="str">
        <f t="shared" si="6"/>
        <v/>
      </c>
      <c r="N8" s="165"/>
      <c r="O8" s="274" t="str">
        <f t="shared" si="0"/>
        <v/>
      </c>
      <c r="P8" s="165"/>
      <c r="Q8" s="274" t="str">
        <f t="shared" si="1"/>
        <v/>
      </c>
      <c r="R8" s="165"/>
      <c r="S8" s="165"/>
      <c r="T8" s="260">
        <f t="shared" si="7"/>
        <v>0</v>
      </c>
      <c r="U8" s="182"/>
      <c r="V8" s="185"/>
      <c r="W8" s="165"/>
      <c r="X8" s="182"/>
      <c r="Y8" s="182"/>
      <c r="Z8" s="165"/>
      <c r="AA8" s="260">
        <f t="shared" si="8"/>
        <v>0</v>
      </c>
      <c r="AB8" s="165"/>
      <c r="AC8" s="260">
        <f t="shared" si="9"/>
        <v>0</v>
      </c>
      <c r="AD8" s="165"/>
      <c r="AE8" s="260">
        <f t="shared" si="2"/>
        <v>0</v>
      </c>
      <c r="AF8" s="46"/>
      <c r="AG8" s="393"/>
      <c r="AH8" s="67"/>
      <c r="AI8" s="67"/>
      <c r="AJ8" s="67"/>
      <c r="AK8" s="67"/>
      <c r="AL8" s="67"/>
      <c r="AM8" s="67"/>
      <c r="AN8" s="67"/>
      <c r="AO8" s="244"/>
    </row>
    <row r="9" spans="1:41" s="12" customFormat="1" ht="32.1" customHeight="1" x14ac:dyDescent="0.25">
      <c r="A9" s="47"/>
      <c r="B9" s="182"/>
      <c r="C9" s="182"/>
      <c r="D9" s="182"/>
      <c r="E9" s="165"/>
      <c r="F9" s="260">
        <f t="shared" si="3"/>
        <v>0</v>
      </c>
      <c r="G9" s="165"/>
      <c r="H9" s="165"/>
      <c r="I9" s="260">
        <f t="shared" si="4"/>
        <v>0</v>
      </c>
      <c r="J9" s="165"/>
      <c r="K9" s="274">
        <f t="shared" si="5"/>
        <v>0</v>
      </c>
      <c r="L9" s="165"/>
      <c r="M9" s="274" t="str">
        <f t="shared" si="6"/>
        <v/>
      </c>
      <c r="N9" s="165"/>
      <c r="O9" s="274" t="str">
        <f t="shared" si="0"/>
        <v/>
      </c>
      <c r="P9" s="165"/>
      <c r="Q9" s="274" t="str">
        <f t="shared" si="1"/>
        <v/>
      </c>
      <c r="R9" s="165"/>
      <c r="S9" s="165"/>
      <c r="T9" s="260">
        <f t="shared" si="7"/>
        <v>0</v>
      </c>
      <c r="U9" s="182"/>
      <c r="V9" s="185"/>
      <c r="W9" s="165"/>
      <c r="X9" s="182"/>
      <c r="Y9" s="182"/>
      <c r="Z9" s="165"/>
      <c r="AA9" s="260">
        <f t="shared" si="8"/>
        <v>0</v>
      </c>
      <c r="AB9" s="165"/>
      <c r="AC9" s="260">
        <f t="shared" si="9"/>
        <v>0</v>
      </c>
      <c r="AD9" s="165"/>
      <c r="AE9" s="260">
        <f t="shared" si="2"/>
        <v>0</v>
      </c>
      <c r="AF9" s="46"/>
      <c r="AG9" s="393"/>
      <c r="AH9" s="67"/>
      <c r="AI9" s="67"/>
      <c r="AJ9" s="67"/>
      <c r="AK9" s="67"/>
      <c r="AL9" s="67"/>
      <c r="AM9" s="67"/>
      <c r="AN9" s="67"/>
      <c r="AO9" s="244"/>
    </row>
    <row r="10" spans="1:41" s="12" customFormat="1" ht="32.1" customHeight="1" x14ac:dyDescent="0.25">
      <c r="A10" s="47"/>
      <c r="B10" s="182"/>
      <c r="C10" s="182"/>
      <c r="D10" s="182"/>
      <c r="E10" s="165"/>
      <c r="F10" s="260">
        <f t="shared" si="3"/>
        <v>0</v>
      </c>
      <c r="G10" s="165"/>
      <c r="H10" s="165"/>
      <c r="I10" s="260">
        <f t="shared" si="4"/>
        <v>0</v>
      </c>
      <c r="J10" s="165"/>
      <c r="K10" s="274">
        <f t="shared" si="5"/>
        <v>0</v>
      </c>
      <c r="L10" s="165"/>
      <c r="M10" s="274" t="str">
        <f t="shared" si="6"/>
        <v/>
      </c>
      <c r="N10" s="165"/>
      <c r="O10" s="274" t="str">
        <f t="shared" si="0"/>
        <v/>
      </c>
      <c r="P10" s="165"/>
      <c r="Q10" s="274" t="str">
        <f t="shared" si="1"/>
        <v/>
      </c>
      <c r="R10" s="165"/>
      <c r="S10" s="165"/>
      <c r="T10" s="260">
        <f t="shared" si="7"/>
        <v>0</v>
      </c>
      <c r="U10" s="182"/>
      <c r="V10" s="185"/>
      <c r="W10" s="165"/>
      <c r="X10" s="182"/>
      <c r="Y10" s="182"/>
      <c r="Z10" s="165"/>
      <c r="AA10" s="260">
        <f t="shared" si="8"/>
        <v>0</v>
      </c>
      <c r="AB10" s="165"/>
      <c r="AC10" s="260">
        <f t="shared" si="9"/>
        <v>0</v>
      </c>
      <c r="AD10" s="165"/>
      <c r="AE10" s="260">
        <f t="shared" si="2"/>
        <v>0</v>
      </c>
      <c r="AF10" s="46"/>
      <c r="AG10" s="393"/>
      <c r="AH10" s="67"/>
      <c r="AI10" s="67"/>
      <c r="AJ10" s="67"/>
      <c r="AK10" s="67"/>
      <c r="AL10" s="67"/>
      <c r="AM10" s="67"/>
      <c r="AN10" s="67"/>
      <c r="AO10" s="244"/>
    </row>
    <row r="11" spans="1:41" s="12" customFormat="1" ht="32.1" customHeight="1" x14ac:dyDescent="0.25">
      <c r="A11" s="47"/>
      <c r="B11" s="182"/>
      <c r="C11" s="182"/>
      <c r="D11" s="182"/>
      <c r="E11" s="165"/>
      <c r="F11" s="260">
        <f t="shared" si="3"/>
        <v>0</v>
      </c>
      <c r="G11" s="165"/>
      <c r="H11" s="165"/>
      <c r="I11" s="260">
        <f t="shared" si="4"/>
        <v>0</v>
      </c>
      <c r="J11" s="165"/>
      <c r="K11" s="274">
        <f t="shared" si="5"/>
        <v>0</v>
      </c>
      <c r="L11" s="165"/>
      <c r="M11" s="274" t="str">
        <f t="shared" si="6"/>
        <v/>
      </c>
      <c r="N11" s="165"/>
      <c r="O11" s="274" t="str">
        <f t="shared" si="0"/>
        <v/>
      </c>
      <c r="P11" s="165"/>
      <c r="Q11" s="274" t="str">
        <f t="shared" si="1"/>
        <v/>
      </c>
      <c r="R11" s="165"/>
      <c r="S11" s="165"/>
      <c r="T11" s="260">
        <f t="shared" si="7"/>
        <v>0</v>
      </c>
      <c r="U11" s="182"/>
      <c r="V11" s="185"/>
      <c r="W11" s="165"/>
      <c r="X11" s="182"/>
      <c r="Y11" s="182"/>
      <c r="Z11" s="165"/>
      <c r="AA11" s="260">
        <f t="shared" si="8"/>
        <v>0</v>
      </c>
      <c r="AB11" s="165"/>
      <c r="AC11" s="260">
        <f t="shared" si="9"/>
        <v>0</v>
      </c>
      <c r="AD11" s="165"/>
      <c r="AE11" s="260">
        <f t="shared" si="2"/>
        <v>0</v>
      </c>
      <c r="AF11" s="46"/>
      <c r="AG11" s="393"/>
      <c r="AH11" s="67"/>
      <c r="AI11" s="67"/>
      <c r="AJ11" s="67"/>
      <c r="AK11" s="67"/>
      <c r="AL11" s="67"/>
      <c r="AM11" s="67"/>
      <c r="AN11" s="67"/>
      <c r="AO11" s="244"/>
    </row>
    <row r="12" spans="1:41" s="12" customFormat="1" ht="32.1" customHeight="1" x14ac:dyDescent="0.25">
      <c r="A12" s="47"/>
      <c r="B12" s="182"/>
      <c r="C12" s="182"/>
      <c r="D12" s="182"/>
      <c r="E12" s="165"/>
      <c r="F12" s="260">
        <f t="shared" si="3"/>
        <v>0</v>
      </c>
      <c r="G12" s="165"/>
      <c r="H12" s="165"/>
      <c r="I12" s="260">
        <f t="shared" si="4"/>
        <v>0</v>
      </c>
      <c r="J12" s="165"/>
      <c r="K12" s="274">
        <f t="shared" si="5"/>
        <v>0</v>
      </c>
      <c r="L12" s="165"/>
      <c r="M12" s="274" t="str">
        <f t="shared" si="6"/>
        <v/>
      </c>
      <c r="N12" s="165"/>
      <c r="O12" s="274" t="str">
        <f t="shared" si="0"/>
        <v/>
      </c>
      <c r="P12" s="165"/>
      <c r="Q12" s="274" t="str">
        <f t="shared" si="1"/>
        <v/>
      </c>
      <c r="R12" s="165"/>
      <c r="S12" s="165"/>
      <c r="T12" s="260">
        <f t="shared" si="7"/>
        <v>0</v>
      </c>
      <c r="U12" s="182"/>
      <c r="V12" s="185"/>
      <c r="W12" s="165"/>
      <c r="X12" s="182"/>
      <c r="Y12" s="182"/>
      <c r="Z12" s="165"/>
      <c r="AA12" s="260">
        <f t="shared" si="8"/>
        <v>0</v>
      </c>
      <c r="AB12" s="165"/>
      <c r="AC12" s="260">
        <f t="shared" si="9"/>
        <v>0</v>
      </c>
      <c r="AD12" s="165"/>
      <c r="AE12" s="260">
        <f t="shared" si="2"/>
        <v>0</v>
      </c>
      <c r="AF12" s="46"/>
      <c r="AG12" s="393"/>
      <c r="AH12" s="67"/>
      <c r="AI12" s="67"/>
      <c r="AJ12" s="67"/>
      <c r="AK12" s="67"/>
      <c r="AL12" s="67"/>
      <c r="AM12" s="67"/>
      <c r="AN12" s="67"/>
      <c r="AO12" s="244"/>
    </row>
    <row r="13" spans="1:41" s="12" customFormat="1" ht="32.1" customHeight="1" x14ac:dyDescent="0.25">
      <c r="A13" s="47"/>
      <c r="B13" s="182"/>
      <c r="C13" s="182"/>
      <c r="D13" s="182"/>
      <c r="E13" s="165"/>
      <c r="F13" s="260">
        <f t="shared" si="3"/>
        <v>0</v>
      </c>
      <c r="G13" s="165"/>
      <c r="H13" s="165"/>
      <c r="I13" s="260">
        <f t="shared" si="4"/>
        <v>0</v>
      </c>
      <c r="J13" s="165"/>
      <c r="K13" s="274">
        <f t="shared" si="5"/>
        <v>0</v>
      </c>
      <c r="L13" s="165"/>
      <c r="M13" s="274" t="str">
        <f t="shared" si="6"/>
        <v/>
      </c>
      <c r="N13" s="165"/>
      <c r="O13" s="274" t="str">
        <f t="shared" si="0"/>
        <v/>
      </c>
      <c r="P13" s="165"/>
      <c r="Q13" s="274" t="str">
        <f t="shared" si="1"/>
        <v/>
      </c>
      <c r="R13" s="165"/>
      <c r="S13" s="165"/>
      <c r="T13" s="260">
        <f t="shared" si="7"/>
        <v>0</v>
      </c>
      <c r="U13" s="182"/>
      <c r="V13" s="185"/>
      <c r="W13" s="165"/>
      <c r="X13" s="182"/>
      <c r="Y13" s="182"/>
      <c r="Z13" s="165"/>
      <c r="AA13" s="260">
        <f t="shared" si="8"/>
        <v>0</v>
      </c>
      <c r="AB13" s="165"/>
      <c r="AC13" s="260">
        <f t="shared" si="9"/>
        <v>0</v>
      </c>
      <c r="AD13" s="165"/>
      <c r="AE13" s="260">
        <f t="shared" si="2"/>
        <v>0</v>
      </c>
      <c r="AF13" s="46"/>
      <c r="AG13" s="393"/>
      <c r="AH13" s="67"/>
      <c r="AI13" s="67"/>
      <c r="AJ13" s="67"/>
      <c r="AK13" s="67"/>
      <c r="AL13" s="67"/>
      <c r="AM13" s="67"/>
      <c r="AN13" s="67"/>
      <c r="AO13" s="244"/>
    </row>
    <row r="14" spans="1:41" s="12" customFormat="1" ht="32.1" customHeight="1" thickBot="1" x14ac:dyDescent="0.3">
      <c r="A14" s="17"/>
      <c r="B14" s="178"/>
      <c r="C14" s="178"/>
      <c r="D14" s="178"/>
      <c r="E14" s="178"/>
      <c r="F14" s="34">
        <f t="shared" si="3"/>
        <v>0</v>
      </c>
      <c r="G14" s="178"/>
      <c r="H14" s="178"/>
      <c r="I14" s="34">
        <f t="shared" si="4"/>
        <v>0</v>
      </c>
      <c r="J14" s="178"/>
      <c r="K14" s="184">
        <f t="shared" si="5"/>
        <v>0</v>
      </c>
      <c r="L14" s="178"/>
      <c r="M14" s="184" t="str">
        <f t="shared" si="6"/>
        <v/>
      </c>
      <c r="N14" s="178"/>
      <c r="O14" s="184" t="str">
        <f t="shared" si="0"/>
        <v/>
      </c>
      <c r="P14" s="178"/>
      <c r="Q14" s="184" t="str">
        <f t="shared" si="1"/>
        <v/>
      </c>
      <c r="R14" s="178"/>
      <c r="S14" s="178"/>
      <c r="T14" s="34">
        <f t="shared" si="7"/>
        <v>0</v>
      </c>
      <c r="U14" s="178"/>
      <c r="V14" s="178"/>
      <c r="W14" s="178"/>
      <c r="X14" s="178"/>
      <c r="Y14" s="178"/>
      <c r="Z14" s="178"/>
      <c r="AA14" s="34">
        <f t="shared" si="8"/>
        <v>0</v>
      </c>
      <c r="AB14" s="178"/>
      <c r="AC14" s="34">
        <f t="shared" si="9"/>
        <v>0</v>
      </c>
      <c r="AD14" s="178"/>
      <c r="AE14" s="34">
        <f t="shared" si="2"/>
        <v>0</v>
      </c>
      <c r="AF14" s="179"/>
      <c r="AG14" s="391"/>
      <c r="AH14" s="306"/>
      <c r="AI14" s="306"/>
      <c r="AJ14" s="306"/>
      <c r="AK14" s="306"/>
      <c r="AL14" s="306"/>
      <c r="AM14" s="306"/>
      <c r="AN14" s="306"/>
      <c r="AO14" s="307"/>
    </row>
    <row r="15" spans="1:41" ht="28.65" customHeight="1" x14ac:dyDescent="0.3">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35"/>
      <c r="AH15" s="35"/>
      <c r="AI15" s="35"/>
      <c r="AJ15" s="35"/>
      <c r="AK15" s="35"/>
      <c r="AL15" s="35"/>
      <c r="AM15" s="35"/>
      <c r="AN15" s="35"/>
      <c r="AO15" s="35"/>
    </row>
    <row r="16" spans="1:41" s="35" customFormat="1" ht="25.5" customHeight="1" x14ac:dyDescent="0.3">
      <c r="A16" s="374" t="s">
        <v>922</v>
      </c>
      <c r="B16" s="378"/>
      <c r="C16" s="378"/>
      <c r="D16" s="378"/>
      <c r="E16" s="378"/>
      <c r="F16" s="378"/>
      <c r="G16" s="378"/>
      <c r="H16" s="378"/>
      <c r="I16" s="378"/>
      <c r="J16" s="378"/>
      <c r="K16" s="378"/>
      <c r="L16" s="378"/>
      <c r="M16" s="378"/>
      <c r="N16" s="378"/>
      <c r="O16" s="378"/>
      <c r="P16" s="378"/>
      <c r="Q16" s="378"/>
      <c r="R16" s="378"/>
      <c r="S16" s="378"/>
      <c r="T16" s="378"/>
      <c r="U16" s="378"/>
      <c r="V16" s="378"/>
      <c r="W16" s="94"/>
      <c r="X16" s="94"/>
      <c r="Y16" s="94"/>
      <c r="Z16" s="94"/>
      <c r="AA16" s="94"/>
      <c r="AB16" s="94"/>
      <c r="AC16" s="94"/>
      <c r="AD16" s="94"/>
      <c r="AE16" s="94"/>
      <c r="AF16" s="94"/>
    </row>
    <row r="17" spans="1:41" s="35" customFormat="1" ht="25.35" customHeight="1" x14ac:dyDescent="0.3">
      <c r="A17" s="834" t="s">
        <v>141</v>
      </c>
      <c r="B17" s="835"/>
      <c r="C17" s="835"/>
      <c r="D17" s="835"/>
      <c r="E17" s="835"/>
      <c r="F17" s="835"/>
      <c r="G17" s="835"/>
      <c r="H17" s="835"/>
      <c r="I17" s="835"/>
      <c r="J17" s="835"/>
      <c r="K17" s="835"/>
      <c r="L17" s="835"/>
      <c r="M17" s="835"/>
      <c r="N17" s="835"/>
      <c r="O17" s="835"/>
      <c r="P17" s="835"/>
      <c r="Q17" s="835"/>
      <c r="R17" s="835"/>
      <c r="S17" s="835"/>
      <c r="T17" s="835"/>
      <c r="U17" s="835"/>
      <c r="V17" s="835"/>
      <c r="W17" s="94"/>
      <c r="X17" s="94"/>
      <c r="Y17" s="94"/>
      <c r="Z17" s="94"/>
      <c r="AA17" s="94"/>
      <c r="AB17" s="94"/>
      <c r="AC17" s="94"/>
      <c r="AD17" s="94"/>
      <c r="AE17" s="94"/>
      <c r="AF17" s="94"/>
    </row>
    <row r="18" spans="1:41" s="35" customFormat="1" ht="25.35" customHeight="1" x14ac:dyDescent="0.3">
      <c r="A18" s="834" t="s">
        <v>116</v>
      </c>
      <c r="B18" s="835"/>
      <c r="C18" s="835"/>
      <c r="D18" s="835"/>
      <c r="E18" s="835"/>
      <c r="F18" s="835"/>
      <c r="G18" s="835"/>
      <c r="H18" s="835"/>
      <c r="I18" s="835"/>
      <c r="J18" s="835"/>
      <c r="K18" s="835"/>
      <c r="L18" s="835"/>
      <c r="M18" s="835"/>
      <c r="N18" s="835"/>
      <c r="O18" s="835"/>
      <c r="P18" s="835"/>
      <c r="Q18" s="835"/>
      <c r="R18" s="835"/>
      <c r="S18" s="835"/>
      <c r="T18" s="835"/>
      <c r="U18" s="835"/>
      <c r="V18" s="835"/>
      <c r="W18" s="94"/>
      <c r="X18" s="94"/>
      <c r="Y18" s="94"/>
      <c r="Z18" s="94"/>
      <c r="AA18" s="94"/>
      <c r="AB18" s="94"/>
      <c r="AC18" s="94"/>
      <c r="AD18" s="94"/>
      <c r="AE18" s="94"/>
      <c r="AF18" s="94"/>
      <c r="AG18" s="2"/>
      <c r="AH18" s="2"/>
      <c r="AI18" s="2"/>
      <c r="AJ18" s="2"/>
      <c r="AK18" s="2"/>
      <c r="AL18" s="2"/>
      <c r="AM18" s="2"/>
      <c r="AN18" s="2"/>
      <c r="AO18" s="2"/>
    </row>
    <row r="19" spans="1:41" ht="25.35" customHeight="1" x14ac:dyDescent="0.25">
      <c r="A19" s="834" t="s">
        <v>1487</v>
      </c>
      <c r="B19" s="835"/>
      <c r="C19" s="835"/>
      <c r="D19" s="835"/>
      <c r="E19" s="835"/>
      <c r="F19" s="835"/>
      <c r="G19" s="835"/>
      <c r="H19" s="835"/>
      <c r="I19" s="835"/>
      <c r="J19" s="835"/>
      <c r="K19" s="835"/>
      <c r="L19" s="835"/>
      <c r="M19" s="835"/>
      <c r="N19" s="835"/>
      <c r="O19" s="835"/>
      <c r="P19" s="835"/>
      <c r="Q19" s="835"/>
      <c r="R19" s="835"/>
      <c r="S19" s="835"/>
      <c r="T19" s="835"/>
      <c r="U19" s="835"/>
      <c r="V19" s="835"/>
      <c r="W19" s="24"/>
      <c r="X19" s="24"/>
      <c r="Y19" s="24"/>
      <c r="Z19" s="24"/>
      <c r="AA19" s="24"/>
      <c r="AB19" s="24"/>
      <c r="AC19" s="24"/>
      <c r="AD19" s="24"/>
      <c r="AE19" s="24"/>
      <c r="AF19" s="24"/>
    </row>
    <row r="20" spans="1:41" ht="25.5" customHeight="1" x14ac:dyDescent="0.25">
      <c r="A20" s="834" t="s">
        <v>117</v>
      </c>
      <c r="B20" s="834"/>
      <c r="C20" s="834"/>
      <c r="D20" s="834"/>
      <c r="E20" s="834"/>
      <c r="F20" s="834"/>
      <c r="G20" s="834"/>
      <c r="H20" s="834"/>
      <c r="I20" s="834"/>
      <c r="J20" s="834"/>
      <c r="K20" s="834"/>
      <c r="L20" s="834"/>
      <c r="M20" s="834"/>
      <c r="N20" s="834"/>
      <c r="O20" s="834"/>
      <c r="P20" s="834"/>
      <c r="Q20" s="834"/>
      <c r="R20" s="834"/>
      <c r="S20" s="834"/>
      <c r="T20" s="834"/>
      <c r="U20" s="834"/>
      <c r="V20" s="834"/>
      <c r="W20" s="24"/>
      <c r="X20" s="24"/>
      <c r="Y20" s="24"/>
      <c r="Z20" s="24"/>
      <c r="AA20" s="24"/>
      <c r="AB20" s="24"/>
      <c r="AC20" s="24"/>
      <c r="AD20" s="24"/>
      <c r="AE20" s="24"/>
      <c r="AF20" s="24"/>
    </row>
    <row r="21" spans="1:41" ht="25.5" customHeight="1" x14ac:dyDescent="0.25">
      <c r="A21" s="834" t="s">
        <v>142</v>
      </c>
      <c r="B21" s="834"/>
      <c r="C21" s="834"/>
      <c r="D21" s="834"/>
      <c r="E21" s="834"/>
      <c r="F21" s="834"/>
      <c r="G21" s="834"/>
      <c r="H21" s="834"/>
      <c r="I21" s="834"/>
      <c r="J21" s="834"/>
      <c r="K21" s="834"/>
      <c r="L21" s="834"/>
      <c r="M21" s="834"/>
      <c r="N21" s="834"/>
      <c r="O21" s="834"/>
      <c r="P21" s="834"/>
      <c r="Q21" s="834"/>
      <c r="R21" s="834"/>
      <c r="S21" s="834"/>
      <c r="T21" s="834"/>
      <c r="U21" s="834"/>
      <c r="V21" s="834"/>
      <c r="W21" s="24"/>
      <c r="X21" s="24"/>
      <c r="Y21" s="24"/>
      <c r="Z21" s="24"/>
      <c r="AA21" s="24"/>
      <c r="AB21" s="24"/>
      <c r="AC21" s="24"/>
      <c r="AD21" s="24"/>
      <c r="AE21" s="24"/>
      <c r="AF21" s="24"/>
    </row>
    <row r="22" spans="1:41" ht="25.5" customHeight="1" x14ac:dyDescent="0.25">
      <c r="A22" s="834" t="s">
        <v>585</v>
      </c>
      <c r="B22" s="834"/>
      <c r="C22" s="834"/>
      <c r="D22" s="834"/>
      <c r="E22" s="834"/>
      <c r="F22" s="834"/>
      <c r="G22" s="834"/>
      <c r="H22" s="834"/>
      <c r="I22" s="834"/>
      <c r="J22" s="834"/>
      <c r="K22" s="834"/>
      <c r="L22" s="834"/>
      <c r="M22" s="834"/>
      <c r="N22" s="834"/>
      <c r="O22" s="834"/>
      <c r="P22" s="834"/>
      <c r="Q22" s="834"/>
      <c r="R22" s="834"/>
      <c r="S22" s="834"/>
      <c r="T22" s="834"/>
      <c r="U22" s="834"/>
      <c r="V22" s="834"/>
      <c r="W22" s="24"/>
      <c r="X22" s="24"/>
      <c r="Y22" s="24"/>
      <c r="Z22" s="24"/>
      <c r="AA22" s="24"/>
      <c r="AB22" s="24"/>
      <c r="AC22" s="24"/>
      <c r="AD22" s="24"/>
      <c r="AE22" s="24"/>
      <c r="AF22" s="24"/>
    </row>
    <row r="23" spans="1:41" ht="25.5" customHeight="1" x14ac:dyDescent="0.25">
      <c r="A23" s="834" t="s">
        <v>794</v>
      </c>
      <c r="B23" s="834"/>
      <c r="C23" s="834"/>
      <c r="D23" s="834"/>
      <c r="E23" s="834"/>
      <c r="F23" s="834"/>
      <c r="G23" s="834"/>
      <c r="H23" s="834"/>
      <c r="I23" s="834"/>
      <c r="J23" s="834"/>
      <c r="K23" s="834"/>
      <c r="L23" s="834"/>
      <c r="M23" s="507"/>
      <c r="N23" s="507"/>
      <c r="O23" s="507"/>
      <c r="P23" s="507"/>
      <c r="Q23" s="507"/>
      <c r="R23" s="507"/>
      <c r="S23" s="507"/>
      <c r="T23" s="507"/>
      <c r="U23" s="507"/>
      <c r="V23" s="507"/>
      <c r="W23" s="24"/>
      <c r="X23" s="24"/>
      <c r="Y23" s="24"/>
      <c r="Z23" s="24"/>
      <c r="AA23" s="24"/>
      <c r="AB23" s="24"/>
      <c r="AC23" s="24"/>
      <c r="AD23" s="24"/>
      <c r="AE23" s="24"/>
      <c r="AF23" s="24"/>
    </row>
    <row r="24" spans="1:41"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row>
    <row r="25" spans="1:41"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row>
    <row r="26" spans="1:4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row>
    <row r="27" spans="1:4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row>
    <row r="28" spans="1:41"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row>
    <row r="29" spans="1:41" x14ac:dyDescent="0.25">
      <c r="A29" s="24"/>
      <c r="B29" s="24"/>
      <c r="C29" s="24"/>
      <c r="D29" s="24"/>
      <c r="E29" s="24"/>
      <c r="F29" s="24"/>
      <c r="G29" s="97"/>
      <c r="H29" s="24"/>
      <c r="I29" s="24"/>
      <c r="J29" s="97"/>
      <c r="K29" s="24"/>
      <c r="L29" s="24"/>
      <c r="M29" s="24"/>
      <c r="N29" s="24"/>
      <c r="O29" s="24"/>
      <c r="P29" s="24"/>
      <c r="Q29" s="24"/>
      <c r="R29" s="24"/>
      <c r="S29" s="24"/>
      <c r="T29" s="24"/>
      <c r="U29" s="24"/>
      <c r="V29" s="24"/>
      <c r="W29" s="24"/>
      <c r="X29" s="24"/>
      <c r="Y29" s="24"/>
      <c r="Z29" s="24"/>
      <c r="AA29" s="24"/>
      <c r="AB29" s="24"/>
      <c r="AC29" s="24"/>
      <c r="AD29" s="24"/>
      <c r="AE29" s="24"/>
      <c r="AF29" s="24"/>
    </row>
    <row r="30" spans="1:41"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row>
    <row r="31" spans="1:41"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row>
    <row r="32" spans="1:41"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row>
    <row r="33" spans="1:32"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row>
  </sheetData>
  <mergeCells count="43">
    <mergeCell ref="P4:Q4"/>
    <mergeCell ref="Y3:AA3"/>
    <mergeCell ref="Z4:AA4"/>
    <mergeCell ref="Y4:Y5"/>
    <mergeCell ref="A23:L23"/>
    <mergeCell ref="A17:V17"/>
    <mergeCell ref="A18:V18"/>
    <mergeCell ref="A19:V19"/>
    <mergeCell ref="A20:V20"/>
    <mergeCell ref="A21:V21"/>
    <mergeCell ref="A22:V22"/>
    <mergeCell ref="R4:R5"/>
    <mergeCell ref="U4:U5"/>
    <mergeCell ref="V4:V5"/>
    <mergeCell ref="AG2:AO2"/>
    <mergeCell ref="R3:X3"/>
    <mergeCell ref="A2:AF2"/>
    <mergeCell ref="H3:I4"/>
    <mergeCell ref="S4:T4"/>
    <mergeCell ref="A3:A5"/>
    <mergeCell ref="B3:B5"/>
    <mergeCell ref="C3:C5"/>
    <mergeCell ref="D3:D5"/>
    <mergeCell ref="G3:G5"/>
    <mergeCell ref="E3:F4"/>
    <mergeCell ref="AB3:AC4"/>
    <mergeCell ref="J3:K4"/>
    <mergeCell ref="L4:M4"/>
    <mergeCell ref="L3:Q3"/>
    <mergeCell ref="N4:O4"/>
    <mergeCell ref="AO3:AO5"/>
    <mergeCell ref="AF3:AF5"/>
    <mergeCell ref="W4:W5"/>
    <mergeCell ref="AD3:AE4"/>
    <mergeCell ref="AM3:AM5"/>
    <mergeCell ref="AN3:AN5"/>
    <mergeCell ref="AG3:AG5"/>
    <mergeCell ref="AK3:AK5"/>
    <mergeCell ref="AJ3:AJ5"/>
    <mergeCell ref="AI3:AI5"/>
    <mergeCell ref="AH3:AH5"/>
    <mergeCell ref="AL3:AL5"/>
    <mergeCell ref="X4:X5"/>
  </mergeCells>
  <phoneticPr fontId="0" type="noConversion"/>
  <printOptions horizontalCentered="1"/>
  <pageMargins left="0" right="0" top="1" bottom="0.75" header="0.3" footer="0.3"/>
  <pageSetup paperSize="3" scale="65" fitToWidth="2" orientation="landscape" r:id="rId1"/>
  <headerFooter alignWithMargins="0">
    <oddHeader>&amp;C&amp;16
&amp;A</oddHeader>
    <oddFooter>&amp;C&amp;14ISSUED
JUNE 2009&amp;R&amp;12&amp;F&amp;A
Page 63</oddFooter>
  </headerFooter>
  <colBreaks count="1" manualBreakCount="1">
    <brk id="32"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P22"/>
  <sheetViews>
    <sheetView showGridLines="0" zoomScale="60" zoomScaleNormal="60" zoomScalePageLayoutView="60" workbookViewId="0"/>
  </sheetViews>
  <sheetFormatPr defaultColWidth="9.109375" defaultRowHeight="13.2" x14ac:dyDescent="0.25"/>
  <cols>
    <col min="1" max="1" width="10.5546875" style="2" customWidth="1"/>
    <col min="2" max="2" width="13.6640625" style="2" bestFit="1" customWidth="1"/>
    <col min="3" max="3" width="12" style="2" customWidth="1"/>
    <col min="4" max="4" width="10.5546875" style="2" bestFit="1" customWidth="1"/>
    <col min="5" max="5" width="10.33203125" style="2" customWidth="1"/>
    <col min="6" max="7" width="8.6640625" style="2" customWidth="1"/>
    <col min="8" max="17" width="8.33203125" style="2" customWidth="1"/>
    <col min="18" max="19" width="8.6640625" style="2" customWidth="1"/>
    <col min="20" max="29" width="8.33203125" style="2" customWidth="1"/>
    <col min="30" max="30" width="7.33203125" style="2" customWidth="1"/>
    <col min="31" max="31" width="9.44140625" style="2" customWidth="1"/>
    <col min="32" max="32" width="7.5546875" style="2" customWidth="1"/>
    <col min="33" max="33" width="31.5546875" style="2" customWidth="1"/>
    <col min="34" max="34" width="21.88671875" style="2" bestFit="1" customWidth="1"/>
    <col min="35" max="36" width="12.6640625" style="2" customWidth="1"/>
    <col min="37" max="37" width="18.88671875" style="2" customWidth="1"/>
    <col min="38" max="38" width="17.88671875" style="2" customWidth="1"/>
    <col min="39" max="41" width="20.6640625" style="2" customWidth="1"/>
    <col min="42" max="42" width="8.6640625" style="2" customWidth="1"/>
    <col min="43" max="16384" width="9.109375" style="2"/>
  </cols>
  <sheetData>
    <row r="1" spans="1:42" ht="56.25" customHeight="1" thickBot="1" x14ac:dyDescent="0.3"/>
    <row r="2" spans="1:42" s="3" customFormat="1" ht="32.25" customHeight="1" x14ac:dyDescent="0.25">
      <c r="A2" s="869" t="s">
        <v>1324</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1"/>
      <c r="AH2" s="1070" t="s">
        <v>909</v>
      </c>
      <c r="AI2" s="1032"/>
      <c r="AJ2" s="1032"/>
      <c r="AK2" s="1032"/>
      <c r="AL2" s="1032"/>
      <c r="AM2" s="1032"/>
      <c r="AN2" s="1032"/>
      <c r="AO2" s="1032"/>
      <c r="AP2" s="1033"/>
    </row>
    <row r="3" spans="1:42" s="4" customFormat="1" ht="32.25" customHeight="1" x14ac:dyDescent="0.25">
      <c r="A3" s="828" t="s">
        <v>911</v>
      </c>
      <c r="B3" s="826" t="s">
        <v>836</v>
      </c>
      <c r="C3" s="826" t="s">
        <v>925</v>
      </c>
      <c r="D3" s="826" t="s">
        <v>885</v>
      </c>
      <c r="E3" s="826" t="s">
        <v>1130</v>
      </c>
      <c r="F3" s="826" t="s">
        <v>886</v>
      </c>
      <c r="G3" s="826"/>
      <c r="H3" s="826"/>
      <c r="I3" s="826"/>
      <c r="J3" s="826"/>
      <c r="K3" s="826"/>
      <c r="L3" s="826"/>
      <c r="M3" s="826"/>
      <c r="N3" s="826"/>
      <c r="O3" s="826"/>
      <c r="P3" s="826"/>
      <c r="Q3" s="826"/>
      <c r="R3" s="826" t="s">
        <v>887</v>
      </c>
      <c r="S3" s="826"/>
      <c r="T3" s="826"/>
      <c r="U3" s="826"/>
      <c r="V3" s="826"/>
      <c r="W3" s="826"/>
      <c r="X3" s="826"/>
      <c r="Y3" s="826"/>
      <c r="Z3" s="826"/>
      <c r="AA3" s="826"/>
      <c r="AB3" s="826"/>
      <c r="AC3" s="826"/>
      <c r="AD3" s="826"/>
      <c r="AE3" s="826"/>
      <c r="AF3" s="826"/>
      <c r="AG3" s="1076" t="s">
        <v>822</v>
      </c>
      <c r="AH3" s="818" t="s">
        <v>906</v>
      </c>
      <c r="AI3" s="815" t="s">
        <v>931</v>
      </c>
      <c r="AJ3" s="815" t="s">
        <v>932</v>
      </c>
      <c r="AK3" s="815" t="s">
        <v>2085</v>
      </c>
      <c r="AL3" s="815" t="s">
        <v>2086</v>
      </c>
      <c r="AM3" s="815" t="s">
        <v>933</v>
      </c>
      <c r="AN3" s="815" t="s">
        <v>940</v>
      </c>
      <c r="AO3" s="815" t="s">
        <v>941</v>
      </c>
      <c r="AP3" s="812" t="s">
        <v>934</v>
      </c>
    </row>
    <row r="4" spans="1:42" s="4" customFormat="1" ht="32.25" customHeight="1" x14ac:dyDescent="0.25">
      <c r="A4" s="828"/>
      <c r="B4" s="826"/>
      <c r="C4" s="826"/>
      <c r="D4" s="826"/>
      <c r="E4" s="826"/>
      <c r="F4" s="826" t="s">
        <v>199</v>
      </c>
      <c r="G4" s="826"/>
      <c r="H4" s="826" t="s">
        <v>1024</v>
      </c>
      <c r="I4" s="826"/>
      <c r="J4" s="826" t="s">
        <v>957</v>
      </c>
      <c r="K4" s="826"/>
      <c r="L4" s="826"/>
      <c r="M4" s="826"/>
      <c r="N4" s="826" t="s">
        <v>996</v>
      </c>
      <c r="O4" s="826"/>
      <c r="P4" s="826"/>
      <c r="Q4" s="826"/>
      <c r="R4" s="826" t="s">
        <v>208</v>
      </c>
      <c r="S4" s="826"/>
      <c r="T4" s="826" t="s">
        <v>1024</v>
      </c>
      <c r="U4" s="826"/>
      <c r="V4" s="826" t="s">
        <v>957</v>
      </c>
      <c r="W4" s="826"/>
      <c r="X4" s="826"/>
      <c r="Y4" s="826"/>
      <c r="Z4" s="846" t="s">
        <v>996</v>
      </c>
      <c r="AA4" s="882"/>
      <c r="AB4" s="882"/>
      <c r="AC4" s="882"/>
      <c r="AD4" s="886" t="s">
        <v>119</v>
      </c>
      <c r="AE4" s="998"/>
      <c r="AF4" s="887"/>
      <c r="AG4" s="1076"/>
      <c r="AH4" s="819"/>
      <c r="AI4" s="816"/>
      <c r="AJ4" s="816"/>
      <c r="AK4" s="816"/>
      <c r="AL4" s="816"/>
      <c r="AM4" s="816"/>
      <c r="AN4" s="816"/>
      <c r="AO4" s="816"/>
      <c r="AP4" s="813"/>
    </row>
    <row r="5" spans="1:42" s="4" customFormat="1" ht="32.25" customHeight="1" x14ac:dyDescent="0.25">
      <c r="A5" s="828"/>
      <c r="B5" s="826"/>
      <c r="C5" s="826"/>
      <c r="D5" s="826"/>
      <c r="E5" s="826"/>
      <c r="F5" s="826"/>
      <c r="G5" s="826"/>
      <c r="H5" s="826"/>
      <c r="I5" s="826"/>
      <c r="J5" s="826" t="s">
        <v>833</v>
      </c>
      <c r="K5" s="826"/>
      <c r="L5" s="826" t="s">
        <v>867</v>
      </c>
      <c r="M5" s="826"/>
      <c r="N5" s="826" t="s">
        <v>833</v>
      </c>
      <c r="O5" s="826"/>
      <c r="P5" s="826" t="s">
        <v>867</v>
      </c>
      <c r="Q5" s="826"/>
      <c r="R5" s="826"/>
      <c r="S5" s="826"/>
      <c r="T5" s="826"/>
      <c r="U5" s="826"/>
      <c r="V5" s="826" t="s">
        <v>833</v>
      </c>
      <c r="W5" s="826"/>
      <c r="X5" s="826" t="s">
        <v>867</v>
      </c>
      <c r="Y5" s="826"/>
      <c r="Z5" s="826" t="s">
        <v>833</v>
      </c>
      <c r="AA5" s="826"/>
      <c r="AB5" s="846" t="s">
        <v>867</v>
      </c>
      <c r="AC5" s="882"/>
      <c r="AD5" s="888"/>
      <c r="AE5" s="942"/>
      <c r="AF5" s="889"/>
      <c r="AG5" s="1076"/>
      <c r="AH5" s="819"/>
      <c r="AI5" s="816"/>
      <c r="AJ5" s="816"/>
      <c r="AK5" s="816"/>
      <c r="AL5" s="816"/>
      <c r="AM5" s="816"/>
      <c r="AN5" s="816"/>
      <c r="AO5" s="816"/>
      <c r="AP5" s="813"/>
    </row>
    <row r="6" spans="1:42" s="4" customFormat="1" ht="32.25" customHeight="1" thickBot="1" x14ac:dyDescent="0.3">
      <c r="A6" s="829"/>
      <c r="B6" s="827"/>
      <c r="C6" s="827"/>
      <c r="D6" s="827"/>
      <c r="E6" s="827"/>
      <c r="F6" s="243" t="s">
        <v>955</v>
      </c>
      <c r="G6" s="243" t="s">
        <v>949</v>
      </c>
      <c r="H6" s="243" t="s">
        <v>943</v>
      </c>
      <c r="I6" s="243" t="s">
        <v>1175</v>
      </c>
      <c r="J6" s="243" t="s">
        <v>971</v>
      </c>
      <c r="K6" s="243" t="s">
        <v>953</v>
      </c>
      <c r="L6" s="243" t="s">
        <v>971</v>
      </c>
      <c r="M6" s="243" t="s">
        <v>953</v>
      </c>
      <c r="N6" s="243" t="s">
        <v>971</v>
      </c>
      <c r="O6" s="243" t="s">
        <v>953</v>
      </c>
      <c r="P6" s="243" t="s">
        <v>971</v>
      </c>
      <c r="Q6" s="243" t="s">
        <v>953</v>
      </c>
      <c r="R6" s="243" t="s">
        <v>955</v>
      </c>
      <c r="S6" s="243" t="s">
        <v>949</v>
      </c>
      <c r="T6" s="243" t="s">
        <v>943</v>
      </c>
      <c r="U6" s="243" t="s">
        <v>944</v>
      </c>
      <c r="V6" s="243" t="s">
        <v>971</v>
      </c>
      <c r="W6" s="243" t="s">
        <v>953</v>
      </c>
      <c r="X6" s="243" t="s">
        <v>971</v>
      </c>
      <c r="Y6" s="243" t="s">
        <v>953</v>
      </c>
      <c r="Z6" s="243" t="s">
        <v>971</v>
      </c>
      <c r="AA6" s="243" t="s">
        <v>953</v>
      </c>
      <c r="AB6" s="243" t="s">
        <v>971</v>
      </c>
      <c r="AC6" s="409" t="s">
        <v>953</v>
      </c>
      <c r="AD6" s="243" t="s">
        <v>818</v>
      </c>
      <c r="AE6" s="243" t="s">
        <v>960</v>
      </c>
      <c r="AF6" s="243" t="s">
        <v>959</v>
      </c>
      <c r="AG6" s="1077"/>
      <c r="AH6" s="820"/>
      <c r="AI6" s="817"/>
      <c r="AJ6" s="817"/>
      <c r="AK6" s="817"/>
      <c r="AL6" s="817"/>
      <c r="AM6" s="817"/>
      <c r="AN6" s="817"/>
      <c r="AO6" s="817"/>
      <c r="AP6" s="814"/>
    </row>
    <row r="7" spans="1:42" s="69" customFormat="1" ht="32.25" customHeight="1" thickTop="1" x14ac:dyDescent="0.25">
      <c r="A7" s="1082" t="s">
        <v>118</v>
      </c>
      <c r="B7" s="1079" t="s">
        <v>1150</v>
      </c>
      <c r="C7" s="1079" t="s">
        <v>1219</v>
      </c>
      <c r="D7" s="315" t="s">
        <v>891</v>
      </c>
      <c r="E7" s="316">
        <v>0.57999999999999996</v>
      </c>
      <c r="F7" s="317">
        <v>8000</v>
      </c>
      <c r="G7" s="260">
        <f>ROUND(F7*0.472,2-LEN(INT(F7*0.472)))</f>
        <v>3800</v>
      </c>
      <c r="H7" s="317">
        <v>0.9</v>
      </c>
      <c r="I7" s="274">
        <f>ROUND(H7*250,2-LEN(INT(H7*250)))</f>
        <v>230</v>
      </c>
      <c r="J7" s="317">
        <v>95</v>
      </c>
      <c r="K7" s="274">
        <f>IF(ISNUMBER(J7)=TRUE,ROUND((5/9)*(J7-32),1),"")</f>
        <v>35</v>
      </c>
      <c r="L7" s="317">
        <v>78</v>
      </c>
      <c r="M7" s="274">
        <f t="shared" ref="M7:M18" si="0">IF(ISNUMBER(L7)=TRUE,ROUND((5/9)*(L7-32),1),"")</f>
        <v>25.6</v>
      </c>
      <c r="N7" s="317">
        <v>78</v>
      </c>
      <c r="O7" s="274">
        <f t="shared" ref="O7:O18" si="1">IF(ISNUMBER(N7)=TRUE,ROUND((5/9)*(N7-32),1),"")</f>
        <v>25.6</v>
      </c>
      <c r="P7" s="317">
        <v>74</v>
      </c>
      <c r="Q7" s="274">
        <f t="shared" ref="Q7:Q18" si="2">IF(ISNUMBER(P7)=TRUE,ROUND((5/9)*(P7-32),1),"")</f>
        <v>23.3</v>
      </c>
      <c r="R7" s="317">
        <v>8000</v>
      </c>
      <c r="S7" s="260">
        <f>ROUND(R7*0.472,2-LEN(INT(R7*0.472)))</f>
        <v>3800</v>
      </c>
      <c r="T7" s="317">
        <v>0.9</v>
      </c>
      <c r="U7" s="260">
        <f>ROUND(T7*25,2-LEN(INT(T7*25)))</f>
        <v>23</v>
      </c>
      <c r="V7" s="317">
        <v>75</v>
      </c>
      <c r="W7" s="274">
        <f t="shared" ref="W7:W18" si="3">IF(ISNUMBER(V7)=TRUE,ROUND((5/9)*(V7-32),1),"")</f>
        <v>23.9</v>
      </c>
      <c r="X7" s="317">
        <v>62</v>
      </c>
      <c r="Y7" s="274">
        <f t="shared" ref="Y7:Y18" si="4">IF(ISNUMBER(X7)=TRUE,ROUND((5/9)*(X7-32),1),"")</f>
        <v>16.7</v>
      </c>
      <c r="Z7" s="317">
        <v>90</v>
      </c>
      <c r="AA7" s="274">
        <f t="shared" ref="AA7:AA18" si="5">IF(ISNUMBER(Z7)=TRUE,ROUND((5/9)*(Z7-32),1),"")</f>
        <v>32.200000000000003</v>
      </c>
      <c r="AB7" s="317">
        <v>67</v>
      </c>
      <c r="AC7" s="274">
        <f t="shared" ref="AC7:AC18" si="6">IF(ISNUMBER(AB7)=TRUE,ROUND((5/9)*(AB7-32),1),"")</f>
        <v>19.399999999999999</v>
      </c>
      <c r="AD7" s="1080">
        <v>300</v>
      </c>
      <c r="AE7" s="1080">
        <v>1</v>
      </c>
      <c r="AF7" s="1078">
        <v>120</v>
      </c>
      <c r="AG7" s="318"/>
      <c r="AH7" s="392"/>
      <c r="AI7" s="302"/>
      <c r="AJ7" s="302"/>
      <c r="AK7" s="302"/>
      <c r="AL7" s="302"/>
      <c r="AM7" s="302"/>
      <c r="AN7" s="302"/>
      <c r="AO7" s="302"/>
      <c r="AP7" s="249"/>
    </row>
    <row r="8" spans="1:42" s="69" customFormat="1" ht="32.25" customHeight="1" x14ac:dyDescent="0.25">
      <c r="A8" s="1083"/>
      <c r="B8" s="1084"/>
      <c r="C8" s="1084"/>
      <c r="D8" s="187" t="s">
        <v>892</v>
      </c>
      <c r="E8" s="121">
        <v>0.57999999999999996</v>
      </c>
      <c r="F8" s="240">
        <v>8000</v>
      </c>
      <c r="G8" s="183">
        <f>ROUND(F8*0.472,2-LEN(INT(F8*0.472)))</f>
        <v>3800</v>
      </c>
      <c r="H8" s="240">
        <v>0.9</v>
      </c>
      <c r="I8" s="181">
        <f>ROUND(H8*250,2-LEN(INT(H8*250)))</f>
        <v>230</v>
      </c>
      <c r="J8" s="240">
        <v>35</v>
      </c>
      <c r="K8" s="274">
        <f t="shared" ref="K8:K18" si="7">IF(ISNUMBER(J8)=TRUE,ROUND((5/9)*(J8-32),1),"")</f>
        <v>1.7</v>
      </c>
      <c r="L8" s="240">
        <v>30</v>
      </c>
      <c r="M8" s="274">
        <f t="shared" si="0"/>
        <v>-1.1000000000000001</v>
      </c>
      <c r="N8" s="240">
        <v>60</v>
      </c>
      <c r="O8" s="274">
        <f t="shared" si="1"/>
        <v>15.6</v>
      </c>
      <c r="P8" s="240">
        <v>44</v>
      </c>
      <c r="Q8" s="274">
        <f t="shared" si="2"/>
        <v>6.7</v>
      </c>
      <c r="R8" s="240">
        <v>8000</v>
      </c>
      <c r="S8" s="183">
        <f>ROUND(R8*0.472,2-LEN(INT(R8*0.472)))</f>
        <v>3800</v>
      </c>
      <c r="T8" s="240">
        <v>0.9</v>
      </c>
      <c r="U8" s="183">
        <f>ROUND(T8*25,2-LEN(INT(T8*25)))</f>
        <v>23</v>
      </c>
      <c r="V8" s="240">
        <v>72</v>
      </c>
      <c r="W8" s="274">
        <f t="shared" si="3"/>
        <v>22.2</v>
      </c>
      <c r="X8" s="240">
        <v>55</v>
      </c>
      <c r="Y8" s="274">
        <f t="shared" si="4"/>
        <v>12.8</v>
      </c>
      <c r="Z8" s="240">
        <v>46</v>
      </c>
      <c r="AA8" s="274">
        <f t="shared" si="5"/>
        <v>7.8</v>
      </c>
      <c r="AB8" s="240">
        <v>44</v>
      </c>
      <c r="AC8" s="274">
        <f t="shared" si="6"/>
        <v>6.7</v>
      </c>
      <c r="AD8" s="1081"/>
      <c r="AE8" s="1081"/>
      <c r="AF8" s="1079"/>
      <c r="AG8" s="142"/>
      <c r="AH8" s="393"/>
      <c r="AI8" s="67"/>
      <c r="AJ8" s="67"/>
      <c r="AK8" s="67"/>
      <c r="AL8" s="67"/>
      <c r="AM8" s="67"/>
      <c r="AN8" s="67"/>
      <c r="AO8" s="67"/>
      <c r="AP8" s="244"/>
    </row>
    <row r="9" spans="1:42" s="69" customFormat="1" ht="32.25" customHeight="1" x14ac:dyDescent="0.25">
      <c r="A9" s="186"/>
      <c r="B9" s="187"/>
      <c r="C9" s="187"/>
      <c r="D9" s="187"/>
      <c r="E9" s="121"/>
      <c r="F9" s="187"/>
      <c r="G9" s="183">
        <f t="shared" ref="G9:G18" si="8">ROUND(F9*0.472,2-LEN(INT(F9*0.472)))</f>
        <v>0</v>
      </c>
      <c r="H9" s="187"/>
      <c r="I9" s="181">
        <f t="shared" ref="I9:I18" si="9">ROUND(H9*250,2-LEN(INT(H9*250)))</f>
        <v>0</v>
      </c>
      <c r="J9" s="187"/>
      <c r="K9" s="274" t="str">
        <f t="shared" si="7"/>
        <v/>
      </c>
      <c r="L9" s="187"/>
      <c r="M9" s="274" t="str">
        <f t="shared" si="0"/>
        <v/>
      </c>
      <c r="N9" s="187"/>
      <c r="O9" s="274" t="str">
        <f t="shared" si="1"/>
        <v/>
      </c>
      <c r="P9" s="187"/>
      <c r="Q9" s="274" t="str">
        <f t="shared" si="2"/>
        <v/>
      </c>
      <c r="R9" s="187"/>
      <c r="S9" s="183">
        <f t="shared" ref="S9:S18" si="10">ROUND(R9*0.472,2-LEN(INT(R9*0.472)))</f>
        <v>0</v>
      </c>
      <c r="T9" s="187"/>
      <c r="U9" s="183">
        <f t="shared" ref="U9:U18" si="11">ROUND(T9*25,2-LEN(INT(T9*25)))</f>
        <v>0</v>
      </c>
      <c r="V9" s="187"/>
      <c r="W9" s="274" t="str">
        <f t="shared" si="3"/>
        <v/>
      </c>
      <c r="X9" s="187"/>
      <c r="Y9" s="274" t="str">
        <f t="shared" si="4"/>
        <v/>
      </c>
      <c r="Z9" s="187"/>
      <c r="AA9" s="274" t="str">
        <f t="shared" si="5"/>
        <v/>
      </c>
      <c r="AB9" s="187"/>
      <c r="AC9" s="274" t="str">
        <f t="shared" si="6"/>
        <v/>
      </c>
      <c r="AD9" s="237"/>
      <c r="AE9" s="237"/>
      <c r="AF9" s="187"/>
      <c r="AG9" s="142"/>
      <c r="AH9" s="393"/>
      <c r="AI9" s="67"/>
      <c r="AJ9" s="67"/>
      <c r="AK9" s="67"/>
      <c r="AL9" s="67"/>
      <c r="AM9" s="67"/>
      <c r="AN9" s="67"/>
      <c r="AO9" s="67"/>
      <c r="AP9" s="244"/>
    </row>
    <row r="10" spans="1:42" s="69" customFormat="1" ht="32.25" customHeight="1" x14ac:dyDescent="0.25">
      <c r="A10" s="186"/>
      <c r="B10" s="187"/>
      <c r="C10" s="187"/>
      <c r="D10" s="187"/>
      <c r="E10" s="121"/>
      <c r="F10" s="187"/>
      <c r="G10" s="183">
        <f t="shared" si="8"/>
        <v>0</v>
      </c>
      <c r="H10" s="187"/>
      <c r="I10" s="181">
        <f t="shared" si="9"/>
        <v>0</v>
      </c>
      <c r="J10" s="187"/>
      <c r="K10" s="274" t="str">
        <f t="shared" si="7"/>
        <v/>
      </c>
      <c r="L10" s="187"/>
      <c r="M10" s="274" t="str">
        <f t="shared" si="0"/>
        <v/>
      </c>
      <c r="N10" s="187"/>
      <c r="O10" s="274" t="str">
        <f t="shared" si="1"/>
        <v/>
      </c>
      <c r="P10" s="187"/>
      <c r="Q10" s="274" t="str">
        <f t="shared" si="2"/>
        <v/>
      </c>
      <c r="R10" s="187"/>
      <c r="S10" s="183">
        <f t="shared" si="10"/>
        <v>0</v>
      </c>
      <c r="T10" s="187"/>
      <c r="U10" s="183">
        <f t="shared" si="11"/>
        <v>0</v>
      </c>
      <c r="V10" s="187"/>
      <c r="W10" s="274" t="str">
        <f t="shared" si="3"/>
        <v/>
      </c>
      <c r="X10" s="187"/>
      <c r="Y10" s="274" t="str">
        <f t="shared" si="4"/>
        <v/>
      </c>
      <c r="Z10" s="187"/>
      <c r="AA10" s="274" t="str">
        <f t="shared" si="5"/>
        <v/>
      </c>
      <c r="AB10" s="187"/>
      <c r="AC10" s="274" t="str">
        <f t="shared" si="6"/>
        <v/>
      </c>
      <c r="AD10" s="237"/>
      <c r="AE10" s="237"/>
      <c r="AF10" s="187"/>
      <c r="AG10" s="142"/>
      <c r="AH10" s="393"/>
      <c r="AI10" s="67"/>
      <c r="AJ10" s="67"/>
      <c r="AK10" s="67"/>
      <c r="AL10" s="67"/>
      <c r="AM10" s="67"/>
      <c r="AN10" s="67"/>
      <c r="AO10" s="67"/>
      <c r="AP10" s="244"/>
    </row>
    <row r="11" spans="1:42" s="69" customFormat="1" ht="32.25" customHeight="1" x14ac:dyDescent="0.25">
      <c r="A11" s="186"/>
      <c r="B11" s="187"/>
      <c r="C11" s="187"/>
      <c r="D11" s="187"/>
      <c r="E11" s="121"/>
      <c r="F11" s="187"/>
      <c r="G11" s="183">
        <f t="shared" si="8"/>
        <v>0</v>
      </c>
      <c r="H11" s="187"/>
      <c r="I11" s="181">
        <f t="shared" si="9"/>
        <v>0</v>
      </c>
      <c r="J11" s="187"/>
      <c r="K11" s="274" t="str">
        <f t="shared" si="7"/>
        <v/>
      </c>
      <c r="L11" s="187"/>
      <c r="M11" s="274" t="str">
        <f t="shared" si="0"/>
        <v/>
      </c>
      <c r="N11" s="187"/>
      <c r="O11" s="274" t="str">
        <f t="shared" si="1"/>
        <v/>
      </c>
      <c r="P11" s="187"/>
      <c r="Q11" s="274" t="str">
        <f t="shared" si="2"/>
        <v/>
      </c>
      <c r="R11" s="187"/>
      <c r="S11" s="183">
        <f t="shared" si="10"/>
        <v>0</v>
      </c>
      <c r="T11" s="187"/>
      <c r="U11" s="183">
        <f t="shared" si="11"/>
        <v>0</v>
      </c>
      <c r="V11" s="187"/>
      <c r="W11" s="274" t="str">
        <f t="shared" si="3"/>
        <v/>
      </c>
      <c r="X11" s="187"/>
      <c r="Y11" s="274" t="str">
        <f t="shared" si="4"/>
        <v/>
      </c>
      <c r="Z11" s="187"/>
      <c r="AA11" s="274" t="str">
        <f t="shared" si="5"/>
        <v/>
      </c>
      <c r="AB11" s="187"/>
      <c r="AC11" s="274" t="str">
        <f t="shared" si="6"/>
        <v/>
      </c>
      <c r="AD11" s="237"/>
      <c r="AE11" s="237"/>
      <c r="AF11" s="187"/>
      <c r="AG11" s="142"/>
      <c r="AH11" s="393"/>
      <c r="AI11" s="67"/>
      <c r="AJ11" s="67"/>
      <c r="AK11" s="67"/>
      <c r="AL11" s="67"/>
      <c r="AM11" s="67"/>
      <c r="AN11" s="67"/>
      <c r="AO11" s="67"/>
      <c r="AP11" s="244"/>
    </row>
    <row r="12" spans="1:42" s="69" customFormat="1" ht="32.25" customHeight="1" x14ac:dyDescent="0.25">
      <c r="A12" s="186"/>
      <c r="B12" s="187"/>
      <c r="C12" s="187"/>
      <c r="D12" s="187"/>
      <c r="E12" s="121"/>
      <c r="F12" s="187"/>
      <c r="G12" s="183">
        <f t="shared" si="8"/>
        <v>0</v>
      </c>
      <c r="H12" s="187"/>
      <c r="I12" s="181">
        <f t="shared" si="9"/>
        <v>0</v>
      </c>
      <c r="J12" s="187"/>
      <c r="K12" s="274" t="str">
        <f t="shared" si="7"/>
        <v/>
      </c>
      <c r="L12" s="187"/>
      <c r="M12" s="274" t="str">
        <f t="shared" si="0"/>
        <v/>
      </c>
      <c r="N12" s="187"/>
      <c r="O12" s="274" t="str">
        <f t="shared" si="1"/>
        <v/>
      </c>
      <c r="P12" s="187"/>
      <c r="Q12" s="274" t="str">
        <f t="shared" si="2"/>
        <v/>
      </c>
      <c r="R12" s="187"/>
      <c r="S12" s="183">
        <f t="shared" si="10"/>
        <v>0</v>
      </c>
      <c r="T12" s="187"/>
      <c r="U12" s="183">
        <f t="shared" si="11"/>
        <v>0</v>
      </c>
      <c r="V12" s="187"/>
      <c r="W12" s="274" t="str">
        <f t="shared" si="3"/>
        <v/>
      </c>
      <c r="X12" s="187"/>
      <c r="Y12" s="274" t="str">
        <f t="shared" si="4"/>
        <v/>
      </c>
      <c r="Z12" s="187"/>
      <c r="AA12" s="274" t="str">
        <f t="shared" si="5"/>
        <v/>
      </c>
      <c r="AB12" s="187"/>
      <c r="AC12" s="274" t="str">
        <f t="shared" si="6"/>
        <v/>
      </c>
      <c r="AD12" s="237"/>
      <c r="AE12" s="237"/>
      <c r="AF12" s="187"/>
      <c r="AG12" s="142"/>
      <c r="AH12" s="393"/>
      <c r="AI12" s="67"/>
      <c r="AJ12" s="67"/>
      <c r="AK12" s="67"/>
      <c r="AL12" s="67"/>
      <c r="AM12" s="67"/>
      <c r="AN12" s="67"/>
      <c r="AO12" s="67"/>
      <c r="AP12" s="244"/>
    </row>
    <row r="13" spans="1:42" s="69" customFormat="1" ht="32.25" customHeight="1" x14ac:dyDescent="0.25">
      <c r="A13" s="186"/>
      <c r="B13" s="187"/>
      <c r="C13" s="187"/>
      <c r="D13" s="187"/>
      <c r="E13" s="121"/>
      <c r="F13" s="187"/>
      <c r="G13" s="183">
        <f t="shared" si="8"/>
        <v>0</v>
      </c>
      <c r="H13" s="187"/>
      <c r="I13" s="181">
        <f t="shared" si="9"/>
        <v>0</v>
      </c>
      <c r="J13" s="187"/>
      <c r="K13" s="274" t="str">
        <f t="shared" si="7"/>
        <v/>
      </c>
      <c r="L13" s="187"/>
      <c r="M13" s="274" t="str">
        <f t="shared" si="0"/>
        <v/>
      </c>
      <c r="N13" s="187"/>
      <c r="O13" s="274" t="str">
        <f t="shared" si="1"/>
        <v/>
      </c>
      <c r="P13" s="187"/>
      <c r="Q13" s="274" t="str">
        <f t="shared" si="2"/>
        <v/>
      </c>
      <c r="R13" s="187"/>
      <c r="S13" s="183">
        <f t="shared" si="10"/>
        <v>0</v>
      </c>
      <c r="T13" s="187"/>
      <c r="U13" s="183">
        <f t="shared" si="11"/>
        <v>0</v>
      </c>
      <c r="V13" s="187"/>
      <c r="W13" s="274" t="str">
        <f t="shared" si="3"/>
        <v/>
      </c>
      <c r="X13" s="187"/>
      <c r="Y13" s="274" t="str">
        <f t="shared" si="4"/>
        <v/>
      </c>
      <c r="Z13" s="187"/>
      <c r="AA13" s="274" t="str">
        <f t="shared" si="5"/>
        <v/>
      </c>
      <c r="AB13" s="187"/>
      <c r="AC13" s="274" t="str">
        <f t="shared" si="6"/>
        <v/>
      </c>
      <c r="AD13" s="237"/>
      <c r="AE13" s="237"/>
      <c r="AF13" s="187"/>
      <c r="AG13" s="142"/>
      <c r="AH13" s="393"/>
      <c r="AI13" s="67"/>
      <c r="AJ13" s="67"/>
      <c r="AK13" s="67"/>
      <c r="AL13" s="67"/>
      <c r="AM13" s="67"/>
      <c r="AN13" s="67"/>
      <c r="AO13" s="67"/>
      <c r="AP13" s="244"/>
    </row>
    <row r="14" spans="1:42" s="69" customFormat="1" ht="32.25" customHeight="1" x14ac:dyDescent="0.25">
      <c r="A14" s="186"/>
      <c r="B14" s="187"/>
      <c r="C14" s="187"/>
      <c r="D14" s="187"/>
      <c r="E14" s="121"/>
      <c r="F14" s="187"/>
      <c r="G14" s="183">
        <f t="shared" si="8"/>
        <v>0</v>
      </c>
      <c r="H14" s="187"/>
      <c r="I14" s="181">
        <f t="shared" si="9"/>
        <v>0</v>
      </c>
      <c r="J14" s="187"/>
      <c r="K14" s="274" t="str">
        <f t="shared" si="7"/>
        <v/>
      </c>
      <c r="L14" s="187"/>
      <c r="M14" s="274" t="str">
        <f t="shared" si="0"/>
        <v/>
      </c>
      <c r="N14" s="187"/>
      <c r="O14" s="274" t="str">
        <f t="shared" si="1"/>
        <v/>
      </c>
      <c r="P14" s="187"/>
      <c r="Q14" s="274" t="str">
        <f t="shared" si="2"/>
        <v/>
      </c>
      <c r="R14" s="187"/>
      <c r="S14" s="183">
        <f t="shared" si="10"/>
        <v>0</v>
      </c>
      <c r="T14" s="187"/>
      <c r="U14" s="183">
        <f t="shared" si="11"/>
        <v>0</v>
      </c>
      <c r="V14" s="187"/>
      <c r="W14" s="274" t="str">
        <f t="shared" si="3"/>
        <v/>
      </c>
      <c r="X14" s="187"/>
      <c r="Y14" s="274" t="str">
        <f t="shared" si="4"/>
        <v/>
      </c>
      <c r="Z14" s="187"/>
      <c r="AA14" s="274" t="str">
        <f t="shared" si="5"/>
        <v/>
      </c>
      <c r="AB14" s="187"/>
      <c r="AC14" s="274" t="str">
        <f t="shared" si="6"/>
        <v/>
      </c>
      <c r="AD14" s="237"/>
      <c r="AE14" s="237"/>
      <c r="AF14" s="187"/>
      <c r="AG14" s="142"/>
      <c r="AH14" s="393"/>
      <c r="AI14" s="67"/>
      <c r="AJ14" s="67"/>
      <c r="AK14" s="67"/>
      <c r="AL14" s="67"/>
      <c r="AM14" s="67"/>
      <c r="AN14" s="67"/>
      <c r="AO14" s="67"/>
      <c r="AP14" s="244"/>
    </row>
    <row r="15" spans="1:42" s="69" customFormat="1" ht="32.25" customHeight="1" x14ac:dyDescent="0.25">
      <c r="A15" s="186"/>
      <c r="B15" s="187"/>
      <c r="C15" s="187"/>
      <c r="D15" s="187"/>
      <c r="E15" s="121"/>
      <c r="F15" s="187"/>
      <c r="G15" s="183">
        <f t="shared" si="8"/>
        <v>0</v>
      </c>
      <c r="H15" s="187"/>
      <c r="I15" s="181">
        <f t="shared" si="9"/>
        <v>0</v>
      </c>
      <c r="J15" s="187"/>
      <c r="K15" s="274" t="str">
        <f t="shared" si="7"/>
        <v/>
      </c>
      <c r="L15" s="187"/>
      <c r="M15" s="274" t="str">
        <f t="shared" si="0"/>
        <v/>
      </c>
      <c r="N15" s="187"/>
      <c r="O15" s="274" t="str">
        <f t="shared" si="1"/>
        <v/>
      </c>
      <c r="P15" s="187"/>
      <c r="Q15" s="274" t="str">
        <f t="shared" si="2"/>
        <v/>
      </c>
      <c r="R15" s="187"/>
      <c r="S15" s="183">
        <f t="shared" si="10"/>
        <v>0</v>
      </c>
      <c r="T15" s="187"/>
      <c r="U15" s="183">
        <f t="shared" si="11"/>
        <v>0</v>
      </c>
      <c r="V15" s="187"/>
      <c r="W15" s="274" t="str">
        <f t="shared" si="3"/>
        <v/>
      </c>
      <c r="X15" s="187"/>
      <c r="Y15" s="274" t="str">
        <f t="shared" si="4"/>
        <v/>
      </c>
      <c r="Z15" s="187"/>
      <c r="AA15" s="274" t="str">
        <f t="shared" si="5"/>
        <v/>
      </c>
      <c r="AB15" s="187"/>
      <c r="AC15" s="274" t="str">
        <f t="shared" si="6"/>
        <v/>
      </c>
      <c r="AD15" s="237"/>
      <c r="AE15" s="237"/>
      <c r="AF15" s="187"/>
      <c r="AG15" s="142"/>
      <c r="AH15" s="393"/>
      <c r="AI15" s="67"/>
      <c r="AJ15" s="67"/>
      <c r="AK15" s="67"/>
      <c r="AL15" s="67"/>
      <c r="AM15" s="67"/>
      <c r="AN15" s="67"/>
      <c r="AO15" s="67"/>
      <c r="AP15" s="244"/>
    </row>
    <row r="16" spans="1:42" s="69" customFormat="1" ht="32.25" customHeight="1" x14ac:dyDescent="0.25">
      <c r="A16" s="186"/>
      <c r="B16" s="187"/>
      <c r="C16" s="187"/>
      <c r="D16" s="187"/>
      <c r="E16" s="121"/>
      <c r="F16" s="187"/>
      <c r="G16" s="183">
        <f t="shared" si="8"/>
        <v>0</v>
      </c>
      <c r="H16" s="187"/>
      <c r="I16" s="181">
        <f t="shared" si="9"/>
        <v>0</v>
      </c>
      <c r="J16" s="187"/>
      <c r="K16" s="274" t="str">
        <f t="shared" si="7"/>
        <v/>
      </c>
      <c r="L16" s="187"/>
      <c r="M16" s="274" t="str">
        <f t="shared" si="0"/>
        <v/>
      </c>
      <c r="N16" s="187"/>
      <c r="O16" s="274" t="str">
        <f t="shared" si="1"/>
        <v/>
      </c>
      <c r="P16" s="187"/>
      <c r="Q16" s="274" t="str">
        <f t="shared" si="2"/>
        <v/>
      </c>
      <c r="R16" s="187"/>
      <c r="S16" s="183">
        <f t="shared" si="10"/>
        <v>0</v>
      </c>
      <c r="T16" s="187"/>
      <c r="U16" s="183">
        <f t="shared" si="11"/>
        <v>0</v>
      </c>
      <c r="V16" s="187"/>
      <c r="W16" s="274" t="str">
        <f t="shared" si="3"/>
        <v/>
      </c>
      <c r="X16" s="187"/>
      <c r="Y16" s="274" t="str">
        <f t="shared" si="4"/>
        <v/>
      </c>
      <c r="Z16" s="187"/>
      <c r="AA16" s="274" t="str">
        <f t="shared" si="5"/>
        <v/>
      </c>
      <c r="AB16" s="187"/>
      <c r="AC16" s="274" t="str">
        <f t="shared" si="6"/>
        <v/>
      </c>
      <c r="AD16" s="237"/>
      <c r="AE16" s="237"/>
      <c r="AF16" s="187"/>
      <c r="AG16" s="142"/>
      <c r="AH16" s="393"/>
      <c r="AI16" s="67"/>
      <c r="AJ16" s="67"/>
      <c r="AK16" s="67"/>
      <c r="AL16" s="67"/>
      <c r="AM16" s="67"/>
      <c r="AN16" s="67"/>
      <c r="AO16" s="67"/>
      <c r="AP16" s="244"/>
    </row>
    <row r="17" spans="1:42" s="69" customFormat="1" ht="32.25" customHeight="1" x14ac:dyDescent="0.25">
      <c r="A17" s="186"/>
      <c r="B17" s="187"/>
      <c r="C17" s="187"/>
      <c r="D17" s="187"/>
      <c r="E17" s="121"/>
      <c r="F17" s="187"/>
      <c r="G17" s="183">
        <f t="shared" si="8"/>
        <v>0</v>
      </c>
      <c r="H17" s="187"/>
      <c r="I17" s="181">
        <f t="shared" si="9"/>
        <v>0</v>
      </c>
      <c r="J17" s="187"/>
      <c r="K17" s="274" t="str">
        <f t="shared" si="7"/>
        <v/>
      </c>
      <c r="L17" s="187"/>
      <c r="M17" s="274" t="str">
        <f t="shared" si="0"/>
        <v/>
      </c>
      <c r="N17" s="187"/>
      <c r="O17" s="274" t="str">
        <f t="shared" si="1"/>
        <v/>
      </c>
      <c r="P17" s="187"/>
      <c r="Q17" s="274" t="str">
        <f t="shared" si="2"/>
        <v/>
      </c>
      <c r="R17" s="187"/>
      <c r="S17" s="183">
        <f t="shared" si="10"/>
        <v>0</v>
      </c>
      <c r="T17" s="187"/>
      <c r="U17" s="183">
        <f t="shared" si="11"/>
        <v>0</v>
      </c>
      <c r="V17" s="187"/>
      <c r="W17" s="274" t="str">
        <f t="shared" si="3"/>
        <v/>
      </c>
      <c r="X17" s="187"/>
      <c r="Y17" s="274" t="str">
        <f t="shared" si="4"/>
        <v/>
      </c>
      <c r="Z17" s="187"/>
      <c r="AA17" s="274" t="str">
        <f t="shared" si="5"/>
        <v/>
      </c>
      <c r="AB17" s="187"/>
      <c r="AC17" s="274" t="str">
        <f t="shared" si="6"/>
        <v/>
      </c>
      <c r="AD17" s="237"/>
      <c r="AE17" s="237"/>
      <c r="AF17" s="187"/>
      <c r="AG17" s="142"/>
      <c r="AH17" s="393"/>
      <c r="AI17" s="67"/>
      <c r="AJ17" s="67"/>
      <c r="AK17" s="67"/>
      <c r="AL17" s="67"/>
      <c r="AM17" s="67"/>
      <c r="AN17" s="67"/>
      <c r="AO17" s="67"/>
      <c r="AP17" s="244"/>
    </row>
    <row r="18" spans="1:42" s="69" customFormat="1" ht="32.25" customHeight="1" thickBot="1" x14ac:dyDescent="0.3">
      <c r="A18" s="122"/>
      <c r="B18" s="79"/>
      <c r="C18" s="79"/>
      <c r="D18" s="79"/>
      <c r="E18" s="80"/>
      <c r="F18" s="79"/>
      <c r="G18" s="34">
        <f t="shared" si="8"/>
        <v>0</v>
      </c>
      <c r="H18" s="79"/>
      <c r="I18" s="184">
        <f t="shared" si="9"/>
        <v>0</v>
      </c>
      <c r="J18" s="79"/>
      <c r="K18" s="184" t="str">
        <f t="shared" si="7"/>
        <v/>
      </c>
      <c r="L18" s="79"/>
      <c r="M18" s="184" t="str">
        <f t="shared" si="0"/>
        <v/>
      </c>
      <c r="N18" s="79"/>
      <c r="O18" s="184" t="str">
        <f t="shared" si="1"/>
        <v/>
      </c>
      <c r="P18" s="79"/>
      <c r="Q18" s="184" t="str">
        <f t="shared" si="2"/>
        <v/>
      </c>
      <c r="R18" s="79"/>
      <c r="S18" s="34">
        <f t="shared" si="10"/>
        <v>0</v>
      </c>
      <c r="T18" s="79"/>
      <c r="U18" s="34">
        <f t="shared" si="11"/>
        <v>0</v>
      </c>
      <c r="V18" s="79"/>
      <c r="W18" s="184" t="str">
        <f t="shared" si="3"/>
        <v/>
      </c>
      <c r="X18" s="79"/>
      <c r="Y18" s="184" t="str">
        <f t="shared" si="4"/>
        <v/>
      </c>
      <c r="Z18" s="79"/>
      <c r="AA18" s="184" t="str">
        <f t="shared" si="5"/>
        <v/>
      </c>
      <c r="AB18" s="79"/>
      <c r="AC18" s="184" t="str">
        <f t="shared" si="6"/>
        <v/>
      </c>
      <c r="AD18" s="439"/>
      <c r="AE18" s="439"/>
      <c r="AF18" s="79"/>
      <c r="AG18" s="143"/>
      <c r="AH18" s="391"/>
      <c r="AI18" s="306"/>
      <c r="AJ18" s="306"/>
      <c r="AK18" s="306"/>
      <c r="AL18" s="306"/>
      <c r="AM18" s="306"/>
      <c r="AN18" s="306"/>
      <c r="AO18" s="306"/>
      <c r="AP18" s="307"/>
    </row>
    <row r="19" spans="1:42" ht="24.75" customHeight="1" x14ac:dyDescent="0.25">
      <c r="AG19" s="24"/>
    </row>
    <row r="20" spans="1:42" ht="24.75" customHeight="1" x14ac:dyDescent="0.25">
      <c r="A20" s="843" t="s">
        <v>922</v>
      </c>
      <c r="B20" s="843"/>
      <c r="C20" s="384"/>
      <c r="D20" s="384"/>
      <c r="E20" s="384"/>
      <c r="F20" s="384"/>
      <c r="AG20" s="24"/>
    </row>
    <row r="21" spans="1:42" ht="24.75" customHeight="1" x14ac:dyDescent="0.25">
      <c r="A21" s="388" t="s">
        <v>586</v>
      </c>
      <c r="B21" s="384"/>
      <c r="C21" s="384"/>
      <c r="D21" s="384"/>
      <c r="E21" s="384"/>
      <c r="F21" s="384"/>
      <c r="AG21" s="24"/>
    </row>
    <row r="22" spans="1:42" ht="25.5" customHeight="1" x14ac:dyDescent="0.25">
      <c r="A22" s="835" t="s">
        <v>760</v>
      </c>
      <c r="B22" s="835"/>
      <c r="C22" s="835"/>
      <c r="D22" s="835"/>
      <c r="E22" s="835"/>
      <c r="F22" s="1085"/>
    </row>
  </sheetData>
  <mergeCells count="44">
    <mergeCell ref="A22:F22"/>
    <mergeCell ref="AB5:AC5"/>
    <mergeCell ref="Z4:AC4"/>
    <mergeCell ref="AF7:AF8"/>
    <mergeCell ref="A20:B20"/>
    <mergeCell ref="V5:W5"/>
    <mergeCell ref="V4:Y4"/>
    <mergeCell ref="D3:D6"/>
    <mergeCell ref="X5:Y5"/>
    <mergeCell ref="E3:E6"/>
    <mergeCell ref="AD7:AD8"/>
    <mergeCell ref="AE7:AE8"/>
    <mergeCell ref="A7:A8"/>
    <mergeCell ref="B7:B8"/>
    <mergeCell ref="C7:C8"/>
    <mergeCell ref="C3:C6"/>
    <mergeCell ref="R4:S5"/>
    <mergeCell ref="N5:O5"/>
    <mergeCell ref="A2:AG2"/>
    <mergeCell ref="F4:G5"/>
    <mergeCell ref="R3:AF3"/>
    <mergeCell ref="F3:Q3"/>
    <mergeCell ref="L5:M5"/>
    <mergeCell ref="J5:K5"/>
    <mergeCell ref="J4:M4"/>
    <mergeCell ref="H4:I5"/>
    <mergeCell ref="A3:A6"/>
    <mergeCell ref="B3:B6"/>
    <mergeCell ref="AG3:AG6"/>
    <mergeCell ref="AD4:AF5"/>
    <mergeCell ref="T4:U5"/>
    <mergeCell ref="N4:Q4"/>
    <mergeCell ref="P5:Q5"/>
    <mergeCell ref="Z5:AA5"/>
    <mergeCell ref="AH2:AP2"/>
    <mergeCell ref="AO3:AO6"/>
    <mergeCell ref="AN3:AN6"/>
    <mergeCell ref="AM3:AM6"/>
    <mergeCell ref="AL3:AL6"/>
    <mergeCell ref="AP3:AP6"/>
    <mergeCell ref="AK3:AK6"/>
    <mergeCell ref="AJ3:AJ6"/>
    <mergeCell ref="AI3:AI6"/>
    <mergeCell ref="AH3:AH6"/>
  </mergeCells>
  <phoneticPr fontId="0" type="noConversion"/>
  <printOptions horizontalCentered="1"/>
  <pageMargins left="0" right="0" top="1" bottom="0.75" header="0.3" footer="0.3"/>
  <pageSetup paperSize="3" scale="65" fitToWidth="2" orientation="landscape" r:id="rId1"/>
  <headerFooter alignWithMargins="0">
    <oddHeader>&amp;C&amp;16
&amp;A</oddHeader>
    <oddFooter>&amp;C&amp;14ISSUED
JUNE 2009&amp;R&amp;12&amp;F &amp;A
Page 64</oddFooter>
  </headerFooter>
  <colBreaks count="1" manualBreakCount="1">
    <brk id="33" max="1048575" man="1"/>
  </col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P22"/>
  <sheetViews>
    <sheetView showGridLines="0" zoomScale="60" zoomScaleNormal="60" zoomScalePageLayoutView="60" workbookViewId="0"/>
  </sheetViews>
  <sheetFormatPr defaultColWidth="9.109375" defaultRowHeight="13.2" x14ac:dyDescent="0.25"/>
  <cols>
    <col min="1" max="1" width="10.33203125" style="2" customWidth="1"/>
    <col min="2" max="2" width="13.44140625" style="2" customWidth="1"/>
    <col min="3" max="3" width="12.109375" style="2" customWidth="1"/>
    <col min="4" max="4" width="11.33203125" style="2" bestFit="1" customWidth="1"/>
    <col min="5" max="30" width="8.33203125" style="2" customWidth="1"/>
    <col min="31" max="31" width="9.44140625" style="2" customWidth="1"/>
    <col min="32" max="32" width="8.33203125" style="2" customWidth="1"/>
    <col min="33" max="33" width="36.44140625" style="2" customWidth="1"/>
    <col min="34" max="34" width="21.88671875" style="2" bestFit="1" customWidth="1"/>
    <col min="35" max="36" width="12.6640625" style="2" customWidth="1"/>
    <col min="37" max="37" width="18.88671875" style="2" customWidth="1"/>
    <col min="38" max="38" width="17.88671875" style="2" customWidth="1"/>
    <col min="39" max="41" width="20.6640625" style="2" customWidth="1"/>
    <col min="42" max="42" width="8.6640625" style="2" customWidth="1"/>
    <col min="43" max="16384" width="9.109375" style="2"/>
  </cols>
  <sheetData>
    <row r="1" spans="1:42" ht="56.25" customHeight="1" thickBot="1" x14ac:dyDescent="0.3"/>
    <row r="2" spans="1:42" s="27" customFormat="1" ht="24" customHeight="1" x14ac:dyDescent="0.25">
      <c r="A2" s="869" t="s">
        <v>1489</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1"/>
      <c r="AH2" s="1070" t="s">
        <v>909</v>
      </c>
      <c r="AI2" s="1032"/>
      <c r="AJ2" s="1032"/>
      <c r="AK2" s="1032"/>
      <c r="AL2" s="1032"/>
      <c r="AM2" s="1032"/>
      <c r="AN2" s="1032"/>
      <c r="AO2" s="1032"/>
      <c r="AP2" s="1033"/>
    </row>
    <row r="3" spans="1:42" s="4" customFormat="1" ht="24" customHeight="1" x14ac:dyDescent="0.25">
      <c r="A3" s="828" t="s">
        <v>911</v>
      </c>
      <c r="B3" s="826" t="s">
        <v>836</v>
      </c>
      <c r="C3" s="826" t="s">
        <v>925</v>
      </c>
      <c r="D3" s="826" t="s">
        <v>885</v>
      </c>
      <c r="E3" s="826" t="s">
        <v>886</v>
      </c>
      <c r="F3" s="826"/>
      <c r="G3" s="826"/>
      <c r="H3" s="826"/>
      <c r="I3" s="826"/>
      <c r="J3" s="826"/>
      <c r="K3" s="826"/>
      <c r="L3" s="826"/>
      <c r="M3" s="826"/>
      <c r="N3" s="826"/>
      <c r="O3" s="826"/>
      <c r="P3" s="826"/>
      <c r="Q3" s="826" t="s">
        <v>887</v>
      </c>
      <c r="R3" s="826"/>
      <c r="S3" s="826"/>
      <c r="T3" s="826"/>
      <c r="U3" s="826"/>
      <c r="V3" s="826"/>
      <c r="W3" s="826"/>
      <c r="X3" s="826"/>
      <c r="Y3" s="826"/>
      <c r="Z3" s="826"/>
      <c r="AA3" s="826"/>
      <c r="AB3" s="826"/>
      <c r="AC3" s="826" t="s">
        <v>1777</v>
      </c>
      <c r="AD3" s="826"/>
      <c r="AE3" s="826"/>
      <c r="AF3" s="826"/>
      <c r="AG3" s="832" t="s">
        <v>822</v>
      </c>
      <c r="AH3" s="818" t="s">
        <v>906</v>
      </c>
      <c r="AI3" s="815" t="s">
        <v>931</v>
      </c>
      <c r="AJ3" s="815" t="s">
        <v>932</v>
      </c>
      <c r="AK3" s="815" t="s">
        <v>2085</v>
      </c>
      <c r="AL3" s="815" t="s">
        <v>2086</v>
      </c>
      <c r="AM3" s="815" t="s">
        <v>933</v>
      </c>
      <c r="AN3" s="815" t="s">
        <v>940</v>
      </c>
      <c r="AO3" s="815" t="s">
        <v>941</v>
      </c>
      <c r="AP3" s="812" t="s">
        <v>934</v>
      </c>
    </row>
    <row r="4" spans="1:42" s="4" customFormat="1" ht="24" customHeight="1" x14ac:dyDescent="0.25">
      <c r="A4" s="828"/>
      <c r="B4" s="826"/>
      <c r="C4" s="826"/>
      <c r="D4" s="826"/>
      <c r="E4" s="826" t="s">
        <v>199</v>
      </c>
      <c r="F4" s="826"/>
      <c r="G4" s="826" t="s">
        <v>1024</v>
      </c>
      <c r="H4" s="826"/>
      <c r="I4" s="826" t="s">
        <v>957</v>
      </c>
      <c r="J4" s="826"/>
      <c r="K4" s="826"/>
      <c r="L4" s="826"/>
      <c r="M4" s="826" t="s">
        <v>996</v>
      </c>
      <c r="N4" s="826"/>
      <c r="O4" s="826"/>
      <c r="P4" s="826"/>
      <c r="Q4" s="826" t="s">
        <v>1721</v>
      </c>
      <c r="R4" s="826"/>
      <c r="S4" s="826" t="s">
        <v>1024</v>
      </c>
      <c r="T4" s="826"/>
      <c r="U4" s="826" t="s">
        <v>957</v>
      </c>
      <c r="V4" s="826"/>
      <c r="W4" s="826"/>
      <c r="X4" s="826"/>
      <c r="Y4" s="826" t="s">
        <v>996</v>
      </c>
      <c r="Z4" s="826"/>
      <c r="AA4" s="826"/>
      <c r="AB4" s="826"/>
      <c r="AC4" s="826"/>
      <c r="AD4" s="826"/>
      <c r="AE4" s="826"/>
      <c r="AF4" s="826"/>
      <c r="AG4" s="832"/>
      <c r="AH4" s="819"/>
      <c r="AI4" s="816"/>
      <c r="AJ4" s="816"/>
      <c r="AK4" s="816"/>
      <c r="AL4" s="816"/>
      <c r="AM4" s="816"/>
      <c r="AN4" s="816"/>
      <c r="AO4" s="816"/>
      <c r="AP4" s="813"/>
    </row>
    <row r="5" spans="1:42" s="4" customFormat="1" ht="24" customHeight="1" x14ac:dyDescent="0.25">
      <c r="A5" s="828"/>
      <c r="B5" s="826"/>
      <c r="C5" s="826"/>
      <c r="D5" s="826"/>
      <c r="E5" s="826"/>
      <c r="F5" s="826"/>
      <c r="G5" s="826"/>
      <c r="H5" s="826"/>
      <c r="I5" s="826" t="s">
        <v>833</v>
      </c>
      <c r="J5" s="826"/>
      <c r="K5" s="826" t="s">
        <v>867</v>
      </c>
      <c r="L5" s="826"/>
      <c r="M5" s="826" t="s">
        <v>833</v>
      </c>
      <c r="N5" s="826"/>
      <c r="O5" s="826" t="s">
        <v>867</v>
      </c>
      <c r="P5" s="826"/>
      <c r="Q5" s="826"/>
      <c r="R5" s="826"/>
      <c r="S5" s="826"/>
      <c r="T5" s="826"/>
      <c r="U5" s="826" t="s">
        <v>833</v>
      </c>
      <c r="V5" s="826"/>
      <c r="W5" s="826" t="s">
        <v>867</v>
      </c>
      <c r="X5" s="826"/>
      <c r="Y5" s="826" t="s">
        <v>833</v>
      </c>
      <c r="Z5" s="826"/>
      <c r="AA5" s="826" t="s">
        <v>867</v>
      </c>
      <c r="AB5" s="826"/>
      <c r="AC5" s="826" t="s">
        <v>817</v>
      </c>
      <c r="AD5" s="826" t="s">
        <v>961</v>
      </c>
      <c r="AE5" s="826" t="s">
        <v>960</v>
      </c>
      <c r="AF5" s="826" t="s">
        <v>959</v>
      </c>
      <c r="AG5" s="832"/>
      <c r="AH5" s="819"/>
      <c r="AI5" s="816"/>
      <c r="AJ5" s="816"/>
      <c r="AK5" s="816"/>
      <c r="AL5" s="816"/>
      <c r="AM5" s="816"/>
      <c r="AN5" s="816"/>
      <c r="AO5" s="816"/>
      <c r="AP5" s="813"/>
    </row>
    <row r="6" spans="1:42" s="4" customFormat="1" ht="24" customHeight="1" thickBot="1" x14ac:dyDescent="0.3">
      <c r="A6" s="829"/>
      <c r="B6" s="827"/>
      <c r="C6" s="827"/>
      <c r="D6" s="827"/>
      <c r="E6" s="243" t="s">
        <v>955</v>
      </c>
      <c r="F6" s="243" t="s">
        <v>949</v>
      </c>
      <c r="G6" s="243" t="s">
        <v>943</v>
      </c>
      <c r="H6" s="243" t="s">
        <v>1175</v>
      </c>
      <c r="I6" s="243" t="s">
        <v>971</v>
      </c>
      <c r="J6" s="243" t="s">
        <v>953</v>
      </c>
      <c r="K6" s="243" t="s">
        <v>971</v>
      </c>
      <c r="L6" s="243" t="s">
        <v>953</v>
      </c>
      <c r="M6" s="243" t="s">
        <v>971</v>
      </c>
      <c r="N6" s="243" t="s">
        <v>953</v>
      </c>
      <c r="O6" s="243" t="s">
        <v>971</v>
      </c>
      <c r="P6" s="243" t="s">
        <v>953</v>
      </c>
      <c r="Q6" s="243" t="s">
        <v>955</v>
      </c>
      <c r="R6" s="243" t="s">
        <v>949</v>
      </c>
      <c r="S6" s="243" t="s">
        <v>943</v>
      </c>
      <c r="T6" s="243" t="s">
        <v>944</v>
      </c>
      <c r="U6" s="243" t="s">
        <v>971</v>
      </c>
      <c r="V6" s="243" t="s">
        <v>953</v>
      </c>
      <c r="W6" s="243" t="s">
        <v>971</v>
      </c>
      <c r="X6" s="243" t="s">
        <v>953</v>
      </c>
      <c r="Y6" s="243" t="s">
        <v>971</v>
      </c>
      <c r="Z6" s="243" t="s">
        <v>953</v>
      </c>
      <c r="AA6" s="243" t="s">
        <v>971</v>
      </c>
      <c r="AB6" s="243" t="s">
        <v>953</v>
      </c>
      <c r="AC6" s="827"/>
      <c r="AD6" s="827"/>
      <c r="AE6" s="1086"/>
      <c r="AF6" s="1087"/>
      <c r="AG6" s="833"/>
      <c r="AH6" s="820"/>
      <c r="AI6" s="817"/>
      <c r="AJ6" s="817"/>
      <c r="AK6" s="817"/>
      <c r="AL6" s="817"/>
      <c r="AM6" s="817"/>
      <c r="AN6" s="817"/>
      <c r="AO6" s="817"/>
      <c r="AP6" s="814"/>
    </row>
    <row r="7" spans="1:42" s="32" customFormat="1" ht="32.25" customHeight="1" thickTop="1" x14ac:dyDescent="0.25">
      <c r="A7" s="1088" t="s">
        <v>120</v>
      </c>
      <c r="B7" s="1090" t="s">
        <v>1220</v>
      </c>
      <c r="C7" s="1090" t="s">
        <v>1221</v>
      </c>
      <c r="D7" s="246" t="s">
        <v>831</v>
      </c>
      <c r="E7" s="259">
        <v>12000</v>
      </c>
      <c r="F7" s="274">
        <f>ROUND(E7*0.472,2-LEN(INT(E7*0.472)))</f>
        <v>5700</v>
      </c>
      <c r="G7" s="259">
        <v>0.7</v>
      </c>
      <c r="H7" s="274">
        <v>75</v>
      </c>
      <c r="I7" s="259">
        <v>90</v>
      </c>
      <c r="J7" s="274">
        <f>IF(ISNUMBER(I7)=TRUE,ROUND((5/9)*(I7-32),1),"")</f>
        <v>32.200000000000003</v>
      </c>
      <c r="K7" s="259">
        <v>77</v>
      </c>
      <c r="L7" s="274">
        <f t="shared" ref="L7:L18" si="0">IF(ISNUMBER(K7)=TRUE,ROUND((5/9)*(K7-32),1),"")</f>
        <v>25</v>
      </c>
      <c r="M7" s="259">
        <v>75</v>
      </c>
      <c r="N7" s="274">
        <f t="shared" ref="N7:N18" si="1">IF(ISNUMBER(M7)=TRUE,ROUND((5/9)*(M7-32),1),"")</f>
        <v>23.9</v>
      </c>
      <c r="O7" s="259">
        <v>73</v>
      </c>
      <c r="P7" s="274">
        <f t="shared" ref="P7:P18" si="2">IF(ISNUMBER(O7)=TRUE,ROUND((5/9)*(O7-32),1),"")</f>
        <v>22.8</v>
      </c>
      <c r="Q7" s="259">
        <v>10800</v>
      </c>
      <c r="R7" s="274">
        <f>ROUND(Q7*0.472,2-LEN(INT(Q7*0.472)))</f>
        <v>5100</v>
      </c>
      <c r="S7" s="259">
        <v>0.7</v>
      </c>
      <c r="T7" s="274">
        <f>ROUND(S7*25,2-LEN(INT(S7*25)))</f>
        <v>18</v>
      </c>
      <c r="U7" s="259">
        <v>75</v>
      </c>
      <c r="V7" s="274">
        <f t="shared" ref="V7:V18" si="3">IF(ISNUMBER(U7)=TRUE,ROUND((5/9)*(U7-32),1),"")</f>
        <v>23.9</v>
      </c>
      <c r="W7" s="259">
        <v>61</v>
      </c>
      <c r="X7" s="274">
        <f t="shared" ref="X7:X18" si="4">IF(ISNUMBER(W7)=TRUE,ROUND((5/9)*(W7-32),1),"")</f>
        <v>16.100000000000001</v>
      </c>
      <c r="Y7" s="259">
        <v>90</v>
      </c>
      <c r="Z7" s="274">
        <f t="shared" ref="Z7:Z18" si="5">IF(ISNUMBER(Y7)=TRUE,ROUND((5/9)*(Y7-32),1),"")</f>
        <v>32.200000000000003</v>
      </c>
      <c r="AA7" s="259">
        <v>65</v>
      </c>
      <c r="AB7" s="274">
        <f t="shared" ref="AB7:AB18" si="6">IF(ISNUMBER(AA7)=TRUE,ROUND((5/9)*(AA7-32),1),"")</f>
        <v>18.3</v>
      </c>
      <c r="AC7" s="1098">
        <v>0.75</v>
      </c>
      <c r="AD7" s="1094">
        <f>ROUND(AC7*0.746,2-LEN(INT(AC7*0.746)))</f>
        <v>0.6</v>
      </c>
      <c r="AE7" s="1092">
        <v>3</v>
      </c>
      <c r="AF7" s="1092">
        <v>208</v>
      </c>
      <c r="AG7" s="319"/>
      <c r="AH7" s="392"/>
      <c r="AI7" s="302"/>
      <c r="AJ7" s="302"/>
      <c r="AK7" s="302"/>
      <c r="AL7" s="302"/>
      <c r="AM7" s="302"/>
      <c r="AN7" s="302"/>
      <c r="AO7" s="302"/>
      <c r="AP7" s="249"/>
    </row>
    <row r="8" spans="1:42" s="52" customFormat="1" ht="32.25" customHeight="1" x14ac:dyDescent="0.25">
      <c r="A8" s="1089"/>
      <c r="B8" s="1091"/>
      <c r="C8" s="1091"/>
      <c r="D8" s="51" t="s">
        <v>834</v>
      </c>
      <c r="E8" s="165">
        <v>12000</v>
      </c>
      <c r="F8" s="181">
        <f>ROUND(E8*0.472,2-LEN(INT(E8*0.472)))</f>
        <v>5700</v>
      </c>
      <c r="G8" s="165">
        <v>0.7</v>
      </c>
      <c r="H8" s="181">
        <f>ROUND(G8*25,2-LEN(INT(G8*25)))</f>
        <v>18</v>
      </c>
      <c r="I8" s="165">
        <v>2</v>
      </c>
      <c r="J8" s="274">
        <f t="shared" ref="J8:J18" si="7">IF(ISNUMBER(I8)=TRUE,ROUND((5/9)*(I8-32),1),"")</f>
        <v>-16.7</v>
      </c>
      <c r="K8" s="165">
        <v>10</v>
      </c>
      <c r="L8" s="274">
        <f t="shared" si="0"/>
        <v>-12.2</v>
      </c>
      <c r="M8" s="165">
        <v>58</v>
      </c>
      <c r="N8" s="274">
        <f t="shared" si="1"/>
        <v>14.4</v>
      </c>
      <c r="O8" s="51">
        <v>38</v>
      </c>
      <c r="P8" s="274">
        <f t="shared" si="2"/>
        <v>3.3</v>
      </c>
      <c r="Q8" s="165">
        <v>10800</v>
      </c>
      <c r="R8" s="181">
        <f>ROUND(Q8*0.472,2-LEN(INT(Q8*0.472)))</f>
        <v>5100</v>
      </c>
      <c r="S8" s="165">
        <v>0.7</v>
      </c>
      <c r="T8" s="181">
        <f>ROUND(S8*25,2-LEN(INT(S8*25)))</f>
        <v>18</v>
      </c>
      <c r="U8" s="165">
        <v>70</v>
      </c>
      <c r="V8" s="274">
        <f t="shared" si="3"/>
        <v>21.1</v>
      </c>
      <c r="W8" s="51">
        <v>54</v>
      </c>
      <c r="X8" s="274">
        <f t="shared" si="4"/>
        <v>12.2</v>
      </c>
      <c r="Y8" s="51">
        <v>45</v>
      </c>
      <c r="Z8" s="274">
        <f t="shared" si="5"/>
        <v>7.2</v>
      </c>
      <c r="AA8" s="51">
        <v>42</v>
      </c>
      <c r="AB8" s="274">
        <f t="shared" si="6"/>
        <v>5.6</v>
      </c>
      <c r="AC8" s="1093"/>
      <c r="AD8" s="1095"/>
      <c r="AE8" s="1093"/>
      <c r="AF8" s="1093"/>
      <c r="AG8" s="46"/>
      <c r="AH8" s="393"/>
      <c r="AI8" s="67"/>
      <c r="AJ8" s="67"/>
      <c r="AK8" s="67"/>
      <c r="AL8" s="67"/>
      <c r="AM8" s="67"/>
      <c r="AN8" s="67"/>
      <c r="AO8" s="67"/>
      <c r="AP8" s="244"/>
    </row>
    <row r="9" spans="1:42" s="52" customFormat="1" ht="32.25" customHeight="1" x14ac:dyDescent="0.25">
      <c r="A9" s="47"/>
      <c r="B9" s="182"/>
      <c r="C9" s="182"/>
      <c r="D9" s="51"/>
      <c r="E9" s="182"/>
      <c r="F9" s="181">
        <f t="shared" ref="F9:F18" si="8">ROUND(E9*0.472,2-LEN(INT(E9*0.472)))</f>
        <v>0</v>
      </c>
      <c r="G9" s="182"/>
      <c r="H9" s="181">
        <f t="shared" ref="H9:H18" si="9">ROUND(G9*25,2-LEN(INT(G9*25)))</f>
        <v>0</v>
      </c>
      <c r="I9" s="165"/>
      <c r="J9" s="274" t="str">
        <f t="shared" si="7"/>
        <v/>
      </c>
      <c r="K9" s="165"/>
      <c r="L9" s="274" t="str">
        <f t="shared" si="0"/>
        <v/>
      </c>
      <c r="M9" s="165"/>
      <c r="N9" s="274" t="str">
        <f t="shared" si="1"/>
        <v/>
      </c>
      <c r="O9" s="51"/>
      <c r="P9" s="274" t="str">
        <f t="shared" si="2"/>
        <v/>
      </c>
      <c r="Q9" s="182"/>
      <c r="R9" s="181">
        <f t="shared" ref="R9:R18" si="10">ROUND(Q9*0.472,2-LEN(INT(Q9*0.472)))</f>
        <v>0</v>
      </c>
      <c r="S9" s="182"/>
      <c r="T9" s="181">
        <f t="shared" ref="T9:T18" si="11">ROUND(S9*25,2-LEN(INT(S9*25)))</f>
        <v>0</v>
      </c>
      <c r="U9" s="165"/>
      <c r="V9" s="274" t="str">
        <f t="shared" si="3"/>
        <v/>
      </c>
      <c r="W9" s="51"/>
      <c r="X9" s="274" t="str">
        <f t="shared" si="4"/>
        <v/>
      </c>
      <c r="Y9" s="51"/>
      <c r="Z9" s="274" t="str">
        <f t="shared" si="5"/>
        <v/>
      </c>
      <c r="AA9" s="51"/>
      <c r="AB9" s="274" t="str">
        <f t="shared" si="6"/>
        <v/>
      </c>
      <c r="AC9" s="159"/>
      <c r="AD9" s="1094">
        <f>ROUND(AC9*0.746,2-LEN(INT(AC9*0.746)))</f>
        <v>0</v>
      </c>
      <c r="AE9" s="182"/>
      <c r="AF9" s="182"/>
      <c r="AG9" s="46"/>
      <c r="AH9" s="393"/>
      <c r="AI9" s="67"/>
      <c r="AJ9" s="67"/>
      <c r="AK9" s="67"/>
      <c r="AL9" s="67"/>
      <c r="AM9" s="67"/>
      <c r="AN9" s="67"/>
      <c r="AO9" s="67"/>
      <c r="AP9" s="244"/>
    </row>
    <row r="10" spans="1:42" s="52" customFormat="1" ht="32.25" customHeight="1" x14ac:dyDescent="0.25">
      <c r="A10" s="47"/>
      <c r="B10" s="182"/>
      <c r="C10" s="182"/>
      <c r="D10" s="51"/>
      <c r="E10" s="182"/>
      <c r="F10" s="181">
        <f t="shared" si="8"/>
        <v>0</v>
      </c>
      <c r="G10" s="182"/>
      <c r="H10" s="181">
        <f t="shared" si="9"/>
        <v>0</v>
      </c>
      <c r="I10" s="165"/>
      <c r="J10" s="274" t="str">
        <f t="shared" si="7"/>
        <v/>
      </c>
      <c r="K10" s="165"/>
      <c r="L10" s="274" t="str">
        <f t="shared" si="0"/>
        <v/>
      </c>
      <c r="M10" s="165"/>
      <c r="N10" s="274" t="str">
        <f t="shared" si="1"/>
        <v/>
      </c>
      <c r="O10" s="51"/>
      <c r="P10" s="274" t="str">
        <f t="shared" si="2"/>
        <v/>
      </c>
      <c r="Q10" s="182"/>
      <c r="R10" s="181">
        <f t="shared" si="10"/>
        <v>0</v>
      </c>
      <c r="S10" s="182"/>
      <c r="T10" s="181">
        <f t="shared" si="11"/>
        <v>0</v>
      </c>
      <c r="U10" s="165"/>
      <c r="V10" s="274" t="str">
        <f t="shared" si="3"/>
        <v/>
      </c>
      <c r="W10" s="51"/>
      <c r="X10" s="274" t="str">
        <f t="shared" si="4"/>
        <v/>
      </c>
      <c r="Y10" s="51"/>
      <c r="Z10" s="274" t="str">
        <f t="shared" si="5"/>
        <v/>
      </c>
      <c r="AA10" s="51"/>
      <c r="AB10" s="274" t="str">
        <f t="shared" si="6"/>
        <v/>
      </c>
      <c r="AC10" s="159"/>
      <c r="AD10" s="1095"/>
      <c r="AE10" s="182"/>
      <c r="AF10" s="182"/>
      <c r="AG10" s="46"/>
      <c r="AH10" s="393"/>
      <c r="AI10" s="67"/>
      <c r="AJ10" s="67"/>
      <c r="AK10" s="67"/>
      <c r="AL10" s="67"/>
      <c r="AM10" s="67"/>
      <c r="AN10" s="67"/>
      <c r="AO10" s="67"/>
      <c r="AP10" s="244"/>
    </row>
    <row r="11" spans="1:42" s="52" customFormat="1" ht="32.25" customHeight="1" x14ac:dyDescent="0.25">
      <c r="A11" s="47"/>
      <c r="B11" s="182"/>
      <c r="C11" s="182"/>
      <c r="D11" s="51"/>
      <c r="E11" s="182"/>
      <c r="F11" s="181">
        <f t="shared" si="8"/>
        <v>0</v>
      </c>
      <c r="G11" s="182"/>
      <c r="H11" s="181">
        <f t="shared" si="9"/>
        <v>0</v>
      </c>
      <c r="I11" s="165"/>
      <c r="J11" s="274" t="str">
        <f t="shared" si="7"/>
        <v/>
      </c>
      <c r="K11" s="165"/>
      <c r="L11" s="274" t="str">
        <f t="shared" si="0"/>
        <v/>
      </c>
      <c r="M11" s="165"/>
      <c r="N11" s="274" t="str">
        <f t="shared" si="1"/>
        <v/>
      </c>
      <c r="O11" s="51"/>
      <c r="P11" s="274" t="str">
        <f t="shared" si="2"/>
        <v/>
      </c>
      <c r="Q11" s="182"/>
      <c r="R11" s="181">
        <f t="shared" si="10"/>
        <v>0</v>
      </c>
      <c r="S11" s="182"/>
      <c r="T11" s="181">
        <f t="shared" si="11"/>
        <v>0</v>
      </c>
      <c r="U11" s="165"/>
      <c r="V11" s="274" t="str">
        <f t="shared" si="3"/>
        <v/>
      </c>
      <c r="W11" s="51"/>
      <c r="X11" s="274" t="str">
        <f t="shared" si="4"/>
        <v/>
      </c>
      <c r="Y11" s="51"/>
      <c r="Z11" s="274" t="str">
        <f t="shared" si="5"/>
        <v/>
      </c>
      <c r="AA11" s="51"/>
      <c r="AB11" s="274" t="str">
        <f t="shared" si="6"/>
        <v/>
      </c>
      <c r="AC11" s="159"/>
      <c r="AD11" s="1094">
        <f>ROUND(AC11*0.746,2-LEN(INT(AC11*0.746)))</f>
        <v>0</v>
      </c>
      <c r="AE11" s="182"/>
      <c r="AF11" s="182"/>
      <c r="AG11" s="46"/>
      <c r="AH11" s="393"/>
      <c r="AI11" s="67"/>
      <c r="AJ11" s="67"/>
      <c r="AK11" s="67"/>
      <c r="AL11" s="67"/>
      <c r="AM11" s="67"/>
      <c r="AN11" s="67"/>
      <c r="AO11" s="67"/>
      <c r="AP11" s="244"/>
    </row>
    <row r="12" spans="1:42" s="52" customFormat="1" ht="32.25" customHeight="1" x14ac:dyDescent="0.25">
      <c r="A12" s="47"/>
      <c r="B12" s="182"/>
      <c r="C12" s="182"/>
      <c r="D12" s="51"/>
      <c r="E12" s="182"/>
      <c r="F12" s="181">
        <f t="shared" si="8"/>
        <v>0</v>
      </c>
      <c r="G12" s="182"/>
      <c r="H12" s="181">
        <f t="shared" si="9"/>
        <v>0</v>
      </c>
      <c r="I12" s="165"/>
      <c r="J12" s="274" t="str">
        <f t="shared" si="7"/>
        <v/>
      </c>
      <c r="K12" s="165"/>
      <c r="L12" s="274" t="str">
        <f t="shared" si="0"/>
        <v/>
      </c>
      <c r="M12" s="165"/>
      <c r="N12" s="274" t="str">
        <f t="shared" si="1"/>
        <v/>
      </c>
      <c r="O12" s="51"/>
      <c r="P12" s="274" t="str">
        <f t="shared" si="2"/>
        <v/>
      </c>
      <c r="Q12" s="182"/>
      <c r="R12" s="181">
        <f t="shared" si="10"/>
        <v>0</v>
      </c>
      <c r="S12" s="182"/>
      <c r="T12" s="181">
        <f t="shared" si="11"/>
        <v>0</v>
      </c>
      <c r="U12" s="165"/>
      <c r="V12" s="274" t="str">
        <f t="shared" si="3"/>
        <v/>
      </c>
      <c r="W12" s="51"/>
      <c r="X12" s="274" t="str">
        <f t="shared" si="4"/>
        <v/>
      </c>
      <c r="Y12" s="51"/>
      <c r="Z12" s="274" t="str">
        <f t="shared" si="5"/>
        <v/>
      </c>
      <c r="AA12" s="51"/>
      <c r="AB12" s="274" t="str">
        <f t="shared" si="6"/>
        <v/>
      </c>
      <c r="AC12" s="159"/>
      <c r="AD12" s="1095"/>
      <c r="AE12" s="182"/>
      <c r="AF12" s="182"/>
      <c r="AG12" s="46"/>
      <c r="AH12" s="393"/>
      <c r="AI12" s="67"/>
      <c r="AJ12" s="67"/>
      <c r="AK12" s="67"/>
      <c r="AL12" s="67"/>
      <c r="AM12" s="67"/>
      <c r="AN12" s="67"/>
      <c r="AO12" s="67"/>
      <c r="AP12" s="244"/>
    </row>
    <row r="13" spans="1:42" s="52" customFormat="1" ht="32.25" customHeight="1" x14ac:dyDescent="0.25">
      <c r="A13" s="47"/>
      <c r="B13" s="182"/>
      <c r="C13" s="182"/>
      <c r="D13" s="51"/>
      <c r="E13" s="182"/>
      <c r="F13" s="181">
        <f t="shared" si="8"/>
        <v>0</v>
      </c>
      <c r="G13" s="182"/>
      <c r="H13" s="181">
        <f t="shared" si="9"/>
        <v>0</v>
      </c>
      <c r="I13" s="165"/>
      <c r="J13" s="274" t="str">
        <f t="shared" si="7"/>
        <v/>
      </c>
      <c r="K13" s="165"/>
      <c r="L13" s="274" t="str">
        <f t="shared" si="0"/>
        <v/>
      </c>
      <c r="M13" s="165"/>
      <c r="N13" s="274" t="str">
        <f t="shared" si="1"/>
        <v/>
      </c>
      <c r="O13" s="51"/>
      <c r="P13" s="274" t="str">
        <f t="shared" si="2"/>
        <v/>
      </c>
      <c r="Q13" s="182"/>
      <c r="R13" s="181">
        <f t="shared" si="10"/>
        <v>0</v>
      </c>
      <c r="S13" s="182"/>
      <c r="T13" s="181">
        <f t="shared" si="11"/>
        <v>0</v>
      </c>
      <c r="U13" s="165"/>
      <c r="V13" s="274" t="str">
        <f t="shared" si="3"/>
        <v/>
      </c>
      <c r="W13" s="51"/>
      <c r="X13" s="274" t="str">
        <f t="shared" si="4"/>
        <v/>
      </c>
      <c r="Y13" s="51"/>
      <c r="Z13" s="274" t="str">
        <f t="shared" si="5"/>
        <v/>
      </c>
      <c r="AA13" s="51"/>
      <c r="AB13" s="274" t="str">
        <f t="shared" si="6"/>
        <v/>
      </c>
      <c r="AC13" s="159"/>
      <c r="AD13" s="1094">
        <f>ROUND(AC13*0.746,2-LEN(INT(AC13*0.746)))</f>
        <v>0</v>
      </c>
      <c r="AE13" s="182"/>
      <c r="AF13" s="182"/>
      <c r="AG13" s="46"/>
      <c r="AH13" s="393"/>
      <c r="AI13" s="67"/>
      <c r="AJ13" s="67"/>
      <c r="AK13" s="67"/>
      <c r="AL13" s="67"/>
      <c r="AM13" s="67"/>
      <c r="AN13" s="67"/>
      <c r="AO13" s="67"/>
      <c r="AP13" s="244"/>
    </row>
    <row r="14" spans="1:42" s="52" customFormat="1" ht="32.25" customHeight="1" x14ac:dyDescent="0.25">
      <c r="A14" s="47"/>
      <c r="B14" s="182"/>
      <c r="C14" s="182"/>
      <c r="D14" s="51"/>
      <c r="E14" s="182"/>
      <c r="F14" s="181">
        <f t="shared" si="8"/>
        <v>0</v>
      </c>
      <c r="G14" s="182"/>
      <c r="H14" s="181">
        <f t="shared" si="9"/>
        <v>0</v>
      </c>
      <c r="I14" s="165"/>
      <c r="J14" s="274" t="str">
        <f t="shared" si="7"/>
        <v/>
      </c>
      <c r="K14" s="165"/>
      <c r="L14" s="274" t="str">
        <f t="shared" si="0"/>
        <v/>
      </c>
      <c r="M14" s="165"/>
      <c r="N14" s="274" t="str">
        <f t="shared" si="1"/>
        <v/>
      </c>
      <c r="O14" s="51"/>
      <c r="P14" s="274" t="str">
        <f t="shared" si="2"/>
        <v/>
      </c>
      <c r="Q14" s="182"/>
      <c r="R14" s="181">
        <f t="shared" si="10"/>
        <v>0</v>
      </c>
      <c r="S14" s="182"/>
      <c r="T14" s="181">
        <f t="shared" si="11"/>
        <v>0</v>
      </c>
      <c r="U14" s="165"/>
      <c r="V14" s="274" t="str">
        <f t="shared" si="3"/>
        <v/>
      </c>
      <c r="W14" s="51"/>
      <c r="X14" s="274" t="str">
        <f t="shared" si="4"/>
        <v/>
      </c>
      <c r="Y14" s="51"/>
      <c r="Z14" s="274" t="str">
        <f t="shared" si="5"/>
        <v/>
      </c>
      <c r="AA14" s="51"/>
      <c r="AB14" s="274" t="str">
        <f t="shared" si="6"/>
        <v/>
      </c>
      <c r="AC14" s="159"/>
      <c r="AD14" s="1095"/>
      <c r="AE14" s="182"/>
      <c r="AF14" s="182"/>
      <c r="AG14" s="46"/>
      <c r="AH14" s="393"/>
      <c r="AI14" s="67"/>
      <c r="AJ14" s="67"/>
      <c r="AK14" s="67"/>
      <c r="AL14" s="67"/>
      <c r="AM14" s="67"/>
      <c r="AN14" s="67"/>
      <c r="AO14" s="67"/>
      <c r="AP14" s="244"/>
    </row>
    <row r="15" spans="1:42" s="52" customFormat="1" ht="32.25" customHeight="1" x14ac:dyDescent="0.25">
      <c r="A15" s="47"/>
      <c r="B15" s="182"/>
      <c r="C15" s="182"/>
      <c r="D15" s="51"/>
      <c r="E15" s="182"/>
      <c r="F15" s="181">
        <f t="shared" si="8"/>
        <v>0</v>
      </c>
      <c r="G15" s="182"/>
      <c r="H15" s="181">
        <f t="shared" si="9"/>
        <v>0</v>
      </c>
      <c r="I15" s="165"/>
      <c r="J15" s="274" t="str">
        <f t="shared" si="7"/>
        <v/>
      </c>
      <c r="K15" s="165"/>
      <c r="L15" s="274" t="str">
        <f t="shared" si="0"/>
        <v/>
      </c>
      <c r="M15" s="165"/>
      <c r="N15" s="274" t="str">
        <f t="shared" si="1"/>
        <v/>
      </c>
      <c r="O15" s="51"/>
      <c r="P15" s="274" t="str">
        <f t="shared" si="2"/>
        <v/>
      </c>
      <c r="Q15" s="182"/>
      <c r="R15" s="181">
        <f t="shared" si="10"/>
        <v>0</v>
      </c>
      <c r="S15" s="182"/>
      <c r="T15" s="181">
        <f t="shared" si="11"/>
        <v>0</v>
      </c>
      <c r="U15" s="165"/>
      <c r="V15" s="274" t="str">
        <f t="shared" si="3"/>
        <v/>
      </c>
      <c r="W15" s="51"/>
      <c r="X15" s="274" t="str">
        <f t="shared" si="4"/>
        <v/>
      </c>
      <c r="Y15" s="51"/>
      <c r="Z15" s="274" t="str">
        <f t="shared" si="5"/>
        <v/>
      </c>
      <c r="AA15" s="51"/>
      <c r="AB15" s="274" t="str">
        <f t="shared" si="6"/>
        <v/>
      </c>
      <c r="AC15" s="159"/>
      <c r="AD15" s="1094">
        <f>ROUND(AC15*0.746,2-LEN(INT(AC15*0.746)))</f>
        <v>0</v>
      </c>
      <c r="AE15" s="182"/>
      <c r="AF15" s="182"/>
      <c r="AG15" s="46"/>
      <c r="AH15" s="393"/>
      <c r="AI15" s="67"/>
      <c r="AJ15" s="67"/>
      <c r="AK15" s="67"/>
      <c r="AL15" s="67"/>
      <c r="AM15" s="67"/>
      <c r="AN15" s="67"/>
      <c r="AO15" s="67"/>
      <c r="AP15" s="244"/>
    </row>
    <row r="16" spans="1:42" s="52" customFormat="1" ht="32.25" customHeight="1" x14ac:dyDescent="0.25">
      <c r="A16" s="47"/>
      <c r="B16" s="182"/>
      <c r="C16" s="182"/>
      <c r="D16" s="51"/>
      <c r="E16" s="182"/>
      <c r="F16" s="181">
        <f t="shared" si="8"/>
        <v>0</v>
      </c>
      <c r="G16" s="182"/>
      <c r="H16" s="181">
        <f t="shared" si="9"/>
        <v>0</v>
      </c>
      <c r="I16" s="165"/>
      <c r="J16" s="274" t="str">
        <f t="shared" si="7"/>
        <v/>
      </c>
      <c r="K16" s="165"/>
      <c r="L16" s="274" t="str">
        <f t="shared" si="0"/>
        <v/>
      </c>
      <c r="M16" s="165"/>
      <c r="N16" s="274" t="str">
        <f t="shared" si="1"/>
        <v/>
      </c>
      <c r="O16" s="51"/>
      <c r="P16" s="274" t="str">
        <f t="shared" si="2"/>
        <v/>
      </c>
      <c r="Q16" s="182"/>
      <c r="R16" s="181">
        <f t="shared" si="10"/>
        <v>0</v>
      </c>
      <c r="S16" s="182"/>
      <c r="T16" s="181">
        <f t="shared" si="11"/>
        <v>0</v>
      </c>
      <c r="U16" s="165"/>
      <c r="V16" s="274" t="str">
        <f t="shared" si="3"/>
        <v/>
      </c>
      <c r="W16" s="51"/>
      <c r="X16" s="274" t="str">
        <f t="shared" si="4"/>
        <v/>
      </c>
      <c r="Y16" s="51"/>
      <c r="Z16" s="274" t="str">
        <f t="shared" si="5"/>
        <v/>
      </c>
      <c r="AA16" s="51"/>
      <c r="AB16" s="274" t="str">
        <f t="shared" si="6"/>
        <v/>
      </c>
      <c r="AC16" s="159"/>
      <c r="AD16" s="1095"/>
      <c r="AE16" s="182"/>
      <c r="AF16" s="182"/>
      <c r="AG16" s="46"/>
      <c r="AH16" s="393"/>
      <c r="AI16" s="67"/>
      <c r="AJ16" s="67"/>
      <c r="AK16" s="67"/>
      <c r="AL16" s="67"/>
      <c r="AM16" s="67"/>
      <c r="AN16" s="67"/>
      <c r="AO16" s="67"/>
      <c r="AP16" s="244"/>
    </row>
    <row r="17" spans="1:42" s="52" customFormat="1" ht="32.25" customHeight="1" x14ac:dyDescent="0.25">
      <c r="A17" s="47"/>
      <c r="B17" s="182"/>
      <c r="C17" s="182"/>
      <c r="D17" s="51"/>
      <c r="E17" s="182"/>
      <c r="F17" s="181">
        <f t="shared" si="8"/>
        <v>0</v>
      </c>
      <c r="G17" s="182"/>
      <c r="H17" s="181">
        <f t="shared" si="9"/>
        <v>0</v>
      </c>
      <c r="I17" s="165"/>
      <c r="J17" s="274" t="str">
        <f t="shared" si="7"/>
        <v/>
      </c>
      <c r="K17" s="165"/>
      <c r="L17" s="274" t="str">
        <f t="shared" si="0"/>
        <v/>
      </c>
      <c r="M17" s="165"/>
      <c r="N17" s="274" t="str">
        <f t="shared" si="1"/>
        <v/>
      </c>
      <c r="O17" s="51"/>
      <c r="P17" s="274" t="str">
        <f t="shared" si="2"/>
        <v/>
      </c>
      <c r="Q17" s="182"/>
      <c r="R17" s="181">
        <f t="shared" si="10"/>
        <v>0</v>
      </c>
      <c r="S17" s="182"/>
      <c r="T17" s="181">
        <f t="shared" si="11"/>
        <v>0</v>
      </c>
      <c r="U17" s="165"/>
      <c r="V17" s="274" t="str">
        <f t="shared" si="3"/>
        <v/>
      </c>
      <c r="W17" s="51"/>
      <c r="X17" s="274" t="str">
        <f t="shared" si="4"/>
        <v/>
      </c>
      <c r="Y17" s="51"/>
      <c r="Z17" s="274" t="str">
        <f t="shared" si="5"/>
        <v/>
      </c>
      <c r="AA17" s="51"/>
      <c r="AB17" s="274" t="str">
        <f t="shared" si="6"/>
        <v/>
      </c>
      <c r="AC17" s="159"/>
      <c r="AD17" s="1096">
        <f>ROUND(AC17*0.746,2-LEN(INT(AC17*0.746)))</f>
        <v>0</v>
      </c>
      <c r="AE17" s="182"/>
      <c r="AF17" s="182"/>
      <c r="AG17" s="46"/>
      <c r="AH17" s="393"/>
      <c r="AI17" s="67"/>
      <c r="AJ17" s="67"/>
      <c r="AK17" s="67"/>
      <c r="AL17" s="67"/>
      <c r="AM17" s="67"/>
      <c r="AN17" s="67"/>
      <c r="AO17" s="67"/>
      <c r="AP17" s="244"/>
    </row>
    <row r="18" spans="1:42" s="52" customFormat="1" ht="32.25" customHeight="1" thickBot="1" x14ac:dyDescent="0.3">
      <c r="A18" s="29"/>
      <c r="B18" s="30"/>
      <c r="C18" s="30"/>
      <c r="D18" s="57"/>
      <c r="E18" s="30"/>
      <c r="F18" s="184">
        <f t="shared" si="8"/>
        <v>0</v>
      </c>
      <c r="G18" s="30"/>
      <c r="H18" s="184">
        <f t="shared" si="9"/>
        <v>0</v>
      </c>
      <c r="I18" s="41"/>
      <c r="J18" s="184" t="str">
        <f t="shared" si="7"/>
        <v/>
      </c>
      <c r="K18" s="41"/>
      <c r="L18" s="184" t="str">
        <f t="shared" si="0"/>
        <v/>
      </c>
      <c r="M18" s="41"/>
      <c r="N18" s="184" t="str">
        <f t="shared" si="1"/>
        <v/>
      </c>
      <c r="O18" s="57"/>
      <c r="P18" s="184" t="str">
        <f t="shared" si="2"/>
        <v/>
      </c>
      <c r="Q18" s="30"/>
      <c r="R18" s="184">
        <f t="shared" si="10"/>
        <v>0</v>
      </c>
      <c r="S18" s="30"/>
      <c r="T18" s="184">
        <f t="shared" si="11"/>
        <v>0</v>
      </c>
      <c r="U18" s="41"/>
      <c r="V18" s="184" t="str">
        <f t="shared" si="3"/>
        <v/>
      </c>
      <c r="W18" s="57"/>
      <c r="X18" s="184" t="str">
        <f t="shared" si="4"/>
        <v/>
      </c>
      <c r="Y18" s="57"/>
      <c r="Z18" s="184" t="str">
        <f t="shared" si="5"/>
        <v/>
      </c>
      <c r="AA18" s="57"/>
      <c r="AB18" s="184" t="str">
        <f t="shared" si="6"/>
        <v/>
      </c>
      <c r="AC18" s="160"/>
      <c r="AD18" s="1097"/>
      <c r="AE18" s="30"/>
      <c r="AF18" s="182"/>
      <c r="AG18" s="46"/>
      <c r="AH18" s="391"/>
      <c r="AI18" s="306"/>
      <c r="AJ18" s="306"/>
      <c r="AK18" s="306"/>
      <c r="AL18" s="306"/>
      <c r="AM18" s="306"/>
      <c r="AN18" s="306"/>
      <c r="AO18" s="306"/>
      <c r="AP18" s="307"/>
    </row>
    <row r="19" spans="1:42" s="35" customFormat="1" ht="24.75" customHeight="1" x14ac:dyDescent="0.3">
      <c r="U19" s="94"/>
      <c r="V19" s="94"/>
      <c r="W19" s="94"/>
      <c r="X19" s="94"/>
      <c r="Y19" s="94"/>
      <c r="Z19" s="94"/>
      <c r="AA19" s="94"/>
      <c r="AB19" s="94"/>
      <c r="AC19" s="94"/>
      <c r="AD19" s="94"/>
      <c r="AE19" s="94"/>
      <c r="AF19" s="171"/>
      <c r="AG19" s="171"/>
    </row>
    <row r="20" spans="1:42" s="35" customFormat="1" ht="24.75" customHeight="1" x14ac:dyDescent="0.3">
      <c r="A20" s="382" t="s">
        <v>922</v>
      </c>
      <c r="B20" s="503"/>
      <c r="C20" s="503"/>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378"/>
      <c r="AG20" s="378"/>
    </row>
    <row r="21" spans="1:42" s="36" customFormat="1" ht="24.75" customHeight="1" x14ac:dyDescent="0.3">
      <c r="A21" s="835" t="s">
        <v>586</v>
      </c>
      <c r="B21" s="835"/>
      <c r="C21" s="835"/>
      <c r="D21" s="835"/>
      <c r="E21" s="835"/>
      <c r="F21" s="835"/>
      <c r="G21" s="835"/>
      <c r="H21" s="835"/>
      <c r="I21" s="835"/>
      <c r="J21" s="835"/>
      <c r="K21" s="835"/>
      <c r="L21" s="835"/>
      <c r="M21" s="835"/>
      <c r="N21" s="835"/>
      <c r="O21" s="835"/>
      <c r="P21" s="835"/>
      <c r="Q21" s="835"/>
      <c r="R21" s="835"/>
      <c r="S21" s="835"/>
      <c r="T21" s="835"/>
      <c r="U21" s="835"/>
      <c r="V21" s="835"/>
      <c r="W21" s="835"/>
      <c r="X21" s="835"/>
      <c r="Y21" s="835"/>
      <c r="Z21" s="835"/>
      <c r="AA21" s="835"/>
      <c r="AB21" s="835"/>
      <c r="AC21" s="835"/>
      <c r="AD21" s="835"/>
      <c r="AE21" s="835"/>
      <c r="AF21" s="835"/>
      <c r="AG21" s="835"/>
    </row>
    <row r="22" spans="1:42" ht="25.5" customHeight="1" x14ac:dyDescent="0.25">
      <c r="A22" s="835" t="s">
        <v>760</v>
      </c>
      <c r="B22" s="835"/>
      <c r="C22" s="835"/>
      <c r="D22" s="835"/>
      <c r="E22" s="835"/>
      <c r="F22" s="835"/>
      <c r="G22" s="835"/>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row>
  </sheetData>
  <mergeCells count="53">
    <mergeCell ref="A22:AG22"/>
    <mergeCell ref="A21:AG21"/>
    <mergeCell ref="A7:A8"/>
    <mergeCell ref="B7:B8"/>
    <mergeCell ref="C7:C8"/>
    <mergeCell ref="AF7:AF8"/>
    <mergeCell ref="AD7:AD8"/>
    <mergeCell ref="AD17:AD18"/>
    <mergeCell ref="AE7:AE8"/>
    <mergeCell ref="AC7:AC8"/>
    <mergeCell ref="AD9:AD10"/>
    <mergeCell ref="AD11:AD12"/>
    <mergeCell ref="AD13:AD14"/>
    <mergeCell ref="AD15:AD16"/>
    <mergeCell ref="A3:A6"/>
    <mergeCell ref="C3:C6"/>
    <mergeCell ref="M4:P4"/>
    <mergeCell ref="E3:P3"/>
    <mergeCell ref="D3:D6"/>
    <mergeCell ref="E4:F5"/>
    <mergeCell ref="B3:B6"/>
    <mergeCell ref="G4:H5"/>
    <mergeCell ref="I5:J5"/>
    <mergeCell ref="I4:L4"/>
    <mergeCell ref="K5:L5"/>
    <mergeCell ref="O5:P5"/>
    <mergeCell ref="M5:N5"/>
    <mergeCell ref="Q4:R5"/>
    <mergeCell ref="Y4:AB4"/>
    <mergeCell ref="AA5:AB5"/>
    <mergeCell ref="Y5:Z5"/>
    <mergeCell ref="AC3:AF4"/>
    <mergeCell ref="Q3:AB3"/>
    <mergeCell ref="AC5:AC6"/>
    <mergeCell ref="U4:X4"/>
    <mergeCell ref="W5:X5"/>
    <mergeCell ref="U5:V5"/>
    <mergeCell ref="AK3:AK6"/>
    <mergeCell ref="AD5:AD6"/>
    <mergeCell ref="AH2:AP2"/>
    <mergeCell ref="AP3:AP6"/>
    <mergeCell ref="AL3:AL6"/>
    <mergeCell ref="AM3:AM6"/>
    <mergeCell ref="AN3:AN6"/>
    <mergeCell ref="AO3:AO6"/>
    <mergeCell ref="AG3:AG6"/>
    <mergeCell ref="AH3:AH6"/>
    <mergeCell ref="AI3:AI6"/>
    <mergeCell ref="AJ3:AJ6"/>
    <mergeCell ref="AE5:AE6"/>
    <mergeCell ref="AF5:AF6"/>
    <mergeCell ref="A2:AG2"/>
    <mergeCell ref="S4:T5"/>
  </mergeCells>
  <phoneticPr fontId="0" type="noConversion"/>
  <printOptions horizontalCentered="1"/>
  <pageMargins left="0" right="0" top="1" bottom="0.75" header="0.3" footer="0.3"/>
  <pageSetup paperSize="3" scale="65" orientation="landscape" r:id="rId1"/>
  <headerFooter alignWithMargins="0">
    <oddHeader>&amp;C&amp;16
&amp;A</oddHeader>
    <oddFooter>&amp;C&amp;14ISSUED
JUNE 2009&amp;R&amp;12&amp;F &amp;A
Page 65</oddFooter>
  </headerFooter>
  <colBreaks count="1" manualBreakCount="1">
    <brk id="33" max="1048575"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A15"/>
  <sheetViews>
    <sheetView showGridLines="0" zoomScale="60" zoomScaleNormal="60" zoomScalePageLayoutView="60" workbookViewId="0"/>
  </sheetViews>
  <sheetFormatPr defaultColWidth="9.109375" defaultRowHeight="13.2" x14ac:dyDescent="0.25"/>
  <cols>
    <col min="1" max="1" width="10.33203125" style="2" customWidth="1"/>
    <col min="2" max="2" width="13.44140625" style="2" bestFit="1" customWidth="1"/>
    <col min="3" max="3" width="12.88671875" style="2" customWidth="1"/>
    <col min="4" max="4" width="11" style="2" bestFit="1" customWidth="1"/>
    <col min="5" max="8" width="8.5546875" style="2" customWidth="1"/>
    <col min="9" max="9" width="10.6640625" style="2" customWidth="1"/>
    <col min="10" max="10" width="12.33203125" style="2" customWidth="1"/>
    <col min="11" max="11" width="14" style="2" customWidth="1"/>
    <col min="12" max="12" width="9.44140625" style="2" customWidth="1"/>
    <col min="13" max="13" width="12.5546875" style="2" customWidth="1"/>
    <col min="14" max="17" width="8.44140625" style="2" customWidth="1"/>
    <col min="18" max="18" width="17.44140625" style="2" customWidth="1"/>
    <col min="19" max="19" width="21.88671875" style="2" bestFit="1" customWidth="1"/>
    <col min="20" max="21" width="12.6640625" style="2" customWidth="1"/>
    <col min="22" max="22" width="18.88671875" style="2" customWidth="1"/>
    <col min="23" max="23" width="17.88671875" style="2" customWidth="1"/>
    <col min="24" max="26" width="20.6640625" style="2" customWidth="1"/>
    <col min="27" max="27" width="8.6640625" style="2" customWidth="1"/>
    <col min="28" max="16384" width="9.109375" style="2"/>
  </cols>
  <sheetData>
    <row r="1" spans="1:27" ht="48" customHeight="1" thickBot="1" x14ac:dyDescent="0.3"/>
    <row r="2" spans="1:27" s="27" customFormat="1" ht="27.75" customHeight="1" x14ac:dyDescent="0.25">
      <c r="A2" s="823" t="s">
        <v>882</v>
      </c>
      <c r="B2" s="1099"/>
      <c r="C2" s="824"/>
      <c r="D2" s="824"/>
      <c r="E2" s="824"/>
      <c r="F2" s="824"/>
      <c r="G2" s="824"/>
      <c r="H2" s="824"/>
      <c r="I2" s="824"/>
      <c r="J2" s="824"/>
      <c r="K2" s="824"/>
      <c r="L2" s="824"/>
      <c r="M2" s="824"/>
      <c r="N2" s="824"/>
      <c r="O2" s="824"/>
      <c r="P2" s="824"/>
      <c r="Q2" s="824"/>
      <c r="R2" s="825"/>
      <c r="S2" s="1070" t="s">
        <v>909</v>
      </c>
      <c r="T2" s="1032"/>
      <c r="U2" s="1032"/>
      <c r="V2" s="1032"/>
      <c r="W2" s="1032"/>
      <c r="X2" s="1032"/>
      <c r="Y2" s="1032"/>
      <c r="Z2" s="1032"/>
      <c r="AA2" s="1033"/>
    </row>
    <row r="3" spans="1:27" s="4" customFormat="1" ht="27.75" customHeight="1" x14ac:dyDescent="0.25">
      <c r="A3" s="828" t="s">
        <v>911</v>
      </c>
      <c r="B3" s="853" t="s">
        <v>836</v>
      </c>
      <c r="C3" s="826" t="s">
        <v>929</v>
      </c>
      <c r="D3" s="826" t="s">
        <v>842</v>
      </c>
      <c r="E3" s="826" t="s">
        <v>809</v>
      </c>
      <c r="F3" s="826"/>
      <c r="G3" s="826" t="s">
        <v>209</v>
      </c>
      <c r="H3" s="826"/>
      <c r="I3" s="853" t="s">
        <v>1070</v>
      </c>
      <c r="J3" s="853" t="s">
        <v>1321</v>
      </c>
      <c r="K3" s="853" t="s">
        <v>1071</v>
      </c>
      <c r="L3" s="853" t="s">
        <v>1073</v>
      </c>
      <c r="M3" s="853" t="s">
        <v>1075</v>
      </c>
      <c r="N3" s="826" t="s">
        <v>1018</v>
      </c>
      <c r="O3" s="826"/>
      <c r="P3" s="826"/>
      <c r="Q3" s="826"/>
      <c r="R3" s="1076" t="s">
        <v>822</v>
      </c>
      <c r="S3" s="818" t="s">
        <v>906</v>
      </c>
      <c r="T3" s="815" t="s">
        <v>931</v>
      </c>
      <c r="U3" s="815" t="s">
        <v>932</v>
      </c>
      <c r="V3" s="815" t="s">
        <v>2085</v>
      </c>
      <c r="W3" s="815" t="s">
        <v>2086</v>
      </c>
      <c r="X3" s="815" t="s">
        <v>933</v>
      </c>
      <c r="Y3" s="815" t="s">
        <v>940</v>
      </c>
      <c r="Z3" s="815" t="s">
        <v>941</v>
      </c>
      <c r="AA3" s="812" t="s">
        <v>934</v>
      </c>
    </row>
    <row r="4" spans="1:27" s="4" customFormat="1" ht="27.75" customHeight="1" x14ac:dyDescent="0.25">
      <c r="A4" s="828"/>
      <c r="B4" s="890"/>
      <c r="C4" s="826"/>
      <c r="D4" s="826"/>
      <c r="E4" s="826"/>
      <c r="F4" s="826"/>
      <c r="G4" s="826"/>
      <c r="H4" s="826"/>
      <c r="I4" s="890"/>
      <c r="J4" s="890"/>
      <c r="K4" s="890"/>
      <c r="L4" s="890"/>
      <c r="M4" s="890"/>
      <c r="N4" s="826" t="s">
        <v>957</v>
      </c>
      <c r="O4" s="826"/>
      <c r="P4" s="826" t="s">
        <v>996</v>
      </c>
      <c r="Q4" s="826"/>
      <c r="R4" s="1076"/>
      <c r="S4" s="819"/>
      <c r="T4" s="816"/>
      <c r="U4" s="816"/>
      <c r="V4" s="816"/>
      <c r="W4" s="816"/>
      <c r="X4" s="816"/>
      <c r="Y4" s="816"/>
      <c r="Z4" s="816"/>
      <c r="AA4" s="813"/>
    </row>
    <row r="5" spans="1:27" s="4" customFormat="1" ht="27.75" customHeight="1" thickBot="1" x14ac:dyDescent="0.3">
      <c r="A5" s="829"/>
      <c r="B5" s="891"/>
      <c r="C5" s="827"/>
      <c r="D5" s="827"/>
      <c r="E5" s="243" t="s">
        <v>874</v>
      </c>
      <c r="F5" s="243" t="s">
        <v>961</v>
      </c>
      <c r="G5" s="243" t="s">
        <v>955</v>
      </c>
      <c r="H5" s="243" t="s">
        <v>949</v>
      </c>
      <c r="I5" s="891"/>
      <c r="J5" s="891"/>
      <c r="K5" s="891"/>
      <c r="L5" s="891"/>
      <c r="M5" s="891"/>
      <c r="N5" s="243" t="s">
        <v>971</v>
      </c>
      <c r="O5" s="243" t="s">
        <v>953</v>
      </c>
      <c r="P5" s="243" t="s">
        <v>971</v>
      </c>
      <c r="Q5" s="243" t="s">
        <v>953</v>
      </c>
      <c r="R5" s="1077"/>
      <c r="S5" s="820"/>
      <c r="T5" s="817"/>
      <c r="U5" s="817"/>
      <c r="V5" s="817"/>
      <c r="W5" s="817"/>
      <c r="X5" s="817"/>
      <c r="Y5" s="817"/>
      <c r="Z5" s="817"/>
      <c r="AA5" s="814"/>
    </row>
    <row r="6" spans="1:27" s="32" customFormat="1" ht="34.5" customHeight="1" thickTop="1" x14ac:dyDescent="0.25">
      <c r="A6" s="245" t="s">
        <v>588</v>
      </c>
      <c r="B6" s="440" t="s">
        <v>587</v>
      </c>
      <c r="C6" s="246" t="s">
        <v>1636</v>
      </c>
      <c r="D6" s="246" t="s">
        <v>1792</v>
      </c>
      <c r="E6" s="259">
        <v>206</v>
      </c>
      <c r="F6" s="260">
        <f t="shared" ref="F6:F11" si="0">ROUND(E6/0.293,2-LEN(INT(E6/0.293)))</f>
        <v>700</v>
      </c>
      <c r="G6" s="259">
        <v>3600</v>
      </c>
      <c r="H6" s="260">
        <f t="shared" ref="H6:H11" si="1">ROUND(G6*0.472,2-LEN(INT(G6*0.472)))</f>
        <v>1700</v>
      </c>
      <c r="I6" s="277" t="s">
        <v>1199</v>
      </c>
      <c r="J6" s="277" t="s">
        <v>1320</v>
      </c>
      <c r="K6" s="277" t="s">
        <v>1310</v>
      </c>
      <c r="L6" s="277" t="s">
        <v>1231</v>
      </c>
      <c r="M6" s="277" t="s">
        <v>1200</v>
      </c>
      <c r="N6" s="259">
        <v>24</v>
      </c>
      <c r="O6" s="274">
        <f t="shared" ref="O6:O11" si="2">IF(ISNUMBER(N6)=TRUE,ROUND((5/9)*(N6-32),1),"")</f>
        <v>-4.4000000000000004</v>
      </c>
      <c r="P6" s="259">
        <v>77</v>
      </c>
      <c r="Q6" s="274">
        <f t="shared" ref="Q6:Q11" si="3">IF(ISNUMBER(P6)=TRUE,ROUND((5/9)*(P6-32),1),"")</f>
        <v>25</v>
      </c>
      <c r="R6" s="247" t="s">
        <v>1153</v>
      </c>
      <c r="S6" s="392"/>
      <c r="T6" s="302"/>
      <c r="U6" s="302"/>
      <c r="V6" s="302"/>
      <c r="W6" s="302"/>
      <c r="X6" s="302"/>
      <c r="Y6" s="302"/>
      <c r="Z6" s="302"/>
      <c r="AA6" s="249"/>
    </row>
    <row r="7" spans="1:27" s="32" customFormat="1" ht="34.5" customHeight="1" x14ac:dyDescent="0.25">
      <c r="A7" s="47"/>
      <c r="B7" s="441"/>
      <c r="C7" s="182"/>
      <c r="D7" s="182"/>
      <c r="E7" s="182"/>
      <c r="F7" s="260">
        <f t="shared" si="0"/>
        <v>0</v>
      </c>
      <c r="G7" s="182"/>
      <c r="H7" s="260">
        <f t="shared" si="1"/>
        <v>0</v>
      </c>
      <c r="I7" s="101"/>
      <c r="J7" s="101"/>
      <c r="K7" s="101"/>
      <c r="L7" s="101"/>
      <c r="M7" s="101"/>
      <c r="N7" s="182"/>
      <c r="O7" s="274" t="str">
        <f t="shared" si="2"/>
        <v/>
      </c>
      <c r="P7" s="182"/>
      <c r="Q7" s="274" t="str">
        <f t="shared" si="3"/>
        <v/>
      </c>
      <c r="R7" s="46"/>
      <c r="S7" s="393"/>
      <c r="T7" s="67"/>
      <c r="U7" s="67"/>
      <c r="V7" s="67"/>
      <c r="W7" s="67"/>
      <c r="X7" s="67"/>
      <c r="Y7" s="67"/>
      <c r="Z7" s="67"/>
      <c r="AA7" s="244"/>
    </row>
    <row r="8" spans="1:27" s="32" customFormat="1" ht="34.5" customHeight="1" x14ac:dyDescent="0.25">
      <c r="A8" s="47"/>
      <c r="B8" s="441"/>
      <c r="C8" s="182"/>
      <c r="D8" s="182"/>
      <c r="E8" s="182"/>
      <c r="F8" s="260">
        <f t="shared" si="0"/>
        <v>0</v>
      </c>
      <c r="G8" s="182"/>
      <c r="H8" s="260">
        <f t="shared" si="1"/>
        <v>0</v>
      </c>
      <c r="I8" s="101"/>
      <c r="J8" s="101"/>
      <c r="K8" s="101"/>
      <c r="L8" s="101"/>
      <c r="M8" s="101"/>
      <c r="N8" s="182"/>
      <c r="O8" s="274" t="str">
        <f t="shared" si="2"/>
        <v/>
      </c>
      <c r="P8" s="182"/>
      <c r="Q8" s="274" t="str">
        <f t="shared" si="3"/>
        <v/>
      </c>
      <c r="R8" s="46"/>
      <c r="S8" s="393"/>
      <c r="T8" s="67"/>
      <c r="U8" s="67"/>
      <c r="V8" s="67"/>
      <c r="W8" s="67"/>
      <c r="X8" s="67"/>
      <c r="Y8" s="67"/>
      <c r="Z8" s="67"/>
      <c r="AA8" s="244"/>
    </row>
    <row r="9" spans="1:27" s="32" customFormat="1" ht="34.5" customHeight="1" x14ac:dyDescent="0.25">
      <c r="A9" s="47"/>
      <c r="B9" s="441"/>
      <c r="C9" s="182"/>
      <c r="D9" s="182"/>
      <c r="E9" s="182"/>
      <c r="F9" s="260">
        <f t="shared" si="0"/>
        <v>0</v>
      </c>
      <c r="G9" s="182"/>
      <c r="H9" s="260">
        <f t="shared" si="1"/>
        <v>0</v>
      </c>
      <c r="I9" s="101"/>
      <c r="J9" s="101"/>
      <c r="K9" s="101"/>
      <c r="L9" s="101"/>
      <c r="M9" s="101"/>
      <c r="N9" s="182"/>
      <c r="O9" s="274" t="str">
        <f t="shared" si="2"/>
        <v/>
      </c>
      <c r="P9" s="182"/>
      <c r="Q9" s="274" t="str">
        <f t="shared" si="3"/>
        <v/>
      </c>
      <c r="R9" s="46"/>
      <c r="S9" s="393"/>
      <c r="T9" s="67"/>
      <c r="U9" s="67"/>
      <c r="V9" s="67"/>
      <c r="W9" s="67"/>
      <c r="X9" s="67"/>
      <c r="Y9" s="67"/>
      <c r="Z9" s="67"/>
      <c r="AA9" s="244"/>
    </row>
    <row r="10" spans="1:27" s="32" customFormat="1" ht="34.5" customHeight="1" x14ac:dyDescent="0.25">
      <c r="A10" s="47"/>
      <c r="B10" s="441"/>
      <c r="C10" s="182"/>
      <c r="D10" s="182"/>
      <c r="E10" s="182"/>
      <c r="F10" s="260">
        <f t="shared" si="0"/>
        <v>0</v>
      </c>
      <c r="G10" s="182"/>
      <c r="H10" s="260">
        <f t="shared" si="1"/>
        <v>0</v>
      </c>
      <c r="I10" s="101"/>
      <c r="J10" s="101"/>
      <c r="K10" s="101"/>
      <c r="L10" s="101"/>
      <c r="M10" s="101"/>
      <c r="N10" s="182"/>
      <c r="O10" s="274" t="str">
        <f t="shared" si="2"/>
        <v/>
      </c>
      <c r="P10" s="182"/>
      <c r="Q10" s="274" t="str">
        <f t="shared" si="3"/>
        <v/>
      </c>
      <c r="R10" s="46"/>
      <c r="S10" s="393"/>
      <c r="T10" s="67"/>
      <c r="U10" s="67"/>
      <c r="V10" s="67"/>
      <c r="W10" s="67"/>
      <c r="X10" s="67"/>
      <c r="Y10" s="67"/>
      <c r="Z10" s="67"/>
      <c r="AA10" s="244"/>
    </row>
    <row r="11" spans="1:27" s="32" customFormat="1" ht="34.5" customHeight="1" thickBot="1" x14ac:dyDescent="0.3">
      <c r="A11" s="29"/>
      <c r="B11" s="442"/>
      <c r="C11" s="30"/>
      <c r="D11" s="30"/>
      <c r="E11" s="30"/>
      <c r="F11" s="34">
        <f t="shared" si="0"/>
        <v>0</v>
      </c>
      <c r="G11" s="30"/>
      <c r="H11" s="34">
        <f t="shared" si="1"/>
        <v>0</v>
      </c>
      <c r="I11" s="111"/>
      <c r="J11" s="111"/>
      <c r="K11" s="111"/>
      <c r="L11" s="111"/>
      <c r="M11" s="111"/>
      <c r="N11" s="30"/>
      <c r="O11" s="184" t="str">
        <f t="shared" si="2"/>
        <v/>
      </c>
      <c r="P11" s="30"/>
      <c r="Q11" s="184" t="str">
        <f t="shared" si="3"/>
        <v/>
      </c>
      <c r="R11" s="31"/>
      <c r="S11" s="391"/>
      <c r="T11" s="306"/>
      <c r="U11" s="306"/>
      <c r="V11" s="306"/>
      <c r="W11" s="306"/>
      <c r="X11" s="306"/>
      <c r="Y11" s="306"/>
      <c r="Z11" s="306"/>
      <c r="AA11" s="307"/>
    </row>
    <row r="12" spans="1:27" ht="27.75" customHeight="1" x14ac:dyDescent="0.25"/>
    <row r="13" spans="1:27" ht="27.75" customHeight="1" x14ac:dyDescent="0.25">
      <c r="A13" s="843" t="s">
        <v>825</v>
      </c>
      <c r="B13" s="843"/>
      <c r="C13" s="843"/>
      <c r="D13" s="843"/>
      <c r="E13" s="843"/>
      <c r="F13" s="843"/>
    </row>
    <row r="14" spans="1:27" ht="27.75" customHeight="1" x14ac:dyDescent="0.25">
      <c r="A14" s="835" t="s">
        <v>786</v>
      </c>
      <c r="B14" s="835"/>
      <c r="C14" s="835"/>
      <c r="D14" s="835"/>
      <c r="E14" s="835"/>
      <c r="F14" s="835"/>
    </row>
    <row r="15" spans="1:27" x14ac:dyDescent="0.25">
      <c r="A15" s="6"/>
      <c r="B15" s="6"/>
    </row>
  </sheetData>
  <mergeCells count="28">
    <mergeCell ref="A13:F13"/>
    <mergeCell ref="A14:F14"/>
    <mergeCell ref="AA3:AA5"/>
    <mergeCell ref="S3:S5"/>
    <mergeCell ref="T3:T5"/>
    <mergeCell ref="U3:U5"/>
    <mergeCell ref="V3:V5"/>
    <mergeCell ref="W3:W5"/>
    <mergeCell ref="Y3:Y5"/>
    <mergeCell ref="X3:X5"/>
    <mergeCell ref="P4:Q4"/>
    <mergeCell ref="N4:O4"/>
    <mergeCell ref="I3:I5"/>
    <mergeCell ref="J3:J5"/>
    <mergeCell ref="L3:L5"/>
    <mergeCell ref="M3:M5"/>
    <mergeCell ref="S2:AA2"/>
    <mergeCell ref="D3:D5"/>
    <mergeCell ref="R3:R5"/>
    <mergeCell ref="E3:F4"/>
    <mergeCell ref="G3:H4"/>
    <mergeCell ref="Z3:Z5"/>
    <mergeCell ref="A2:R2"/>
    <mergeCell ref="A3:A5"/>
    <mergeCell ref="C3:C5"/>
    <mergeCell ref="N3:Q3"/>
    <mergeCell ref="B3:B5"/>
    <mergeCell ref="K3:K5"/>
  </mergeCells>
  <phoneticPr fontId="0" type="noConversion"/>
  <printOptions horizontalCentered="1"/>
  <pageMargins left="0" right="0" top="1" bottom="0.75" header="0.3" footer="0.3"/>
  <pageSetup paperSize="3" fitToWidth="2" orientation="landscape" r:id="rId1"/>
  <headerFooter alignWithMargins="0">
    <oddHeader>&amp;C&amp;16
&amp;A</oddHeader>
    <oddFooter>&amp;C&amp;14ISSUED
JUNE 2009&amp;R&amp;12&amp;F &amp;A
Page 66</oddFooter>
  </headerFooter>
  <colBreaks count="1" manualBreakCount="1">
    <brk id="18"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F28"/>
  <sheetViews>
    <sheetView showGridLines="0" zoomScale="60" zoomScaleNormal="60" zoomScalePageLayoutView="60" workbookViewId="0"/>
  </sheetViews>
  <sheetFormatPr defaultColWidth="9.109375" defaultRowHeight="13.2" x14ac:dyDescent="0.25"/>
  <cols>
    <col min="1" max="1" width="8.6640625" style="2" bestFit="1" customWidth="1"/>
    <col min="2" max="2" width="13.44140625" style="2" customWidth="1"/>
    <col min="3" max="3" width="12.6640625" style="2" customWidth="1"/>
    <col min="4" max="4" width="14.6640625" style="2" customWidth="1"/>
    <col min="5" max="5" width="12.6640625" style="2" bestFit="1" customWidth="1"/>
    <col min="6" max="6" width="8.6640625" style="2" customWidth="1"/>
    <col min="7" max="7" width="9.44140625" style="2" customWidth="1"/>
    <col min="8" max="11" width="8.6640625" style="2" customWidth="1"/>
    <col min="12" max="12" width="9.88671875" style="2" customWidth="1"/>
    <col min="13" max="13" width="13.6640625" style="2" customWidth="1"/>
    <col min="14" max="14" width="12.33203125" style="2" customWidth="1"/>
    <col min="15" max="15" width="14.109375" style="2" customWidth="1"/>
    <col min="16" max="17" width="9.33203125" style="2" customWidth="1"/>
    <col min="18" max="18" width="14.33203125" style="2" customWidth="1"/>
    <col min="19" max="19" width="12.5546875" style="2" customWidth="1"/>
    <col min="20" max="20" width="11.88671875" style="2" customWidth="1"/>
    <col min="21" max="21" width="11" style="2" customWidth="1"/>
    <col min="22" max="22" width="14.44140625" style="2" customWidth="1"/>
    <col min="23" max="23" width="22" style="2" customWidth="1"/>
    <col min="24" max="24" width="21.88671875" style="2" bestFit="1" customWidth="1"/>
    <col min="25" max="26" width="12.6640625" style="2" customWidth="1"/>
    <col min="27" max="27" width="18.88671875" style="2" customWidth="1"/>
    <col min="28" max="28" width="17.88671875" style="2" customWidth="1"/>
    <col min="29" max="31" width="20.6640625" style="2" customWidth="1"/>
    <col min="32" max="32" width="8.6640625" style="2" customWidth="1"/>
    <col min="33" max="16384" width="9.109375" style="2"/>
  </cols>
  <sheetData>
    <row r="1" spans="1:32" ht="44.25" customHeight="1" thickBot="1" x14ac:dyDescent="0.3"/>
    <row r="2" spans="1:32" s="27" customFormat="1" ht="25.5" customHeight="1" x14ac:dyDescent="0.25">
      <c r="A2" s="823" t="s">
        <v>878</v>
      </c>
      <c r="B2" s="824"/>
      <c r="C2" s="824"/>
      <c r="D2" s="824"/>
      <c r="E2" s="824"/>
      <c r="F2" s="824"/>
      <c r="G2" s="824"/>
      <c r="H2" s="824"/>
      <c r="I2" s="824"/>
      <c r="J2" s="824"/>
      <c r="K2" s="824"/>
      <c r="L2" s="824"/>
      <c r="M2" s="824"/>
      <c r="N2" s="824"/>
      <c r="O2" s="824"/>
      <c r="P2" s="824"/>
      <c r="Q2" s="824"/>
      <c r="R2" s="824"/>
      <c r="S2" s="824"/>
      <c r="T2" s="824"/>
      <c r="U2" s="824"/>
      <c r="V2" s="824"/>
      <c r="W2" s="825"/>
      <c r="X2" s="1070" t="s">
        <v>909</v>
      </c>
      <c r="Y2" s="1032"/>
      <c r="Z2" s="1032"/>
      <c r="AA2" s="1032"/>
      <c r="AB2" s="1032"/>
      <c r="AC2" s="1032"/>
      <c r="AD2" s="1032"/>
      <c r="AE2" s="1032"/>
      <c r="AF2" s="1033"/>
    </row>
    <row r="3" spans="1:32" s="4" customFormat="1" ht="25.5" customHeight="1" x14ac:dyDescent="0.25">
      <c r="A3" s="828" t="s">
        <v>911</v>
      </c>
      <c r="B3" s="826" t="s">
        <v>836</v>
      </c>
      <c r="C3" s="826" t="s">
        <v>929</v>
      </c>
      <c r="D3" s="853" t="s">
        <v>842</v>
      </c>
      <c r="E3" s="826" t="s">
        <v>1721</v>
      </c>
      <c r="F3" s="826" t="s">
        <v>1721</v>
      </c>
      <c r="G3" s="826"/>
      <c r="H3" s="826"/>
      <c r="I3" s="826"/>
      <c r="J3" s="826"/>
      <c r="K3" s="826"/>
      <c r="L3" s="826" t="s">
        <v>1070</v>
      </c>
      <c r="M3" s="826" t="s">
        <v>1319</v>
      </c>
      <c r="N3" s="826" t="s">
        <v>1321</v>
      </c>
      <c r="O3" s="826" t="s">
        <v>1071</v>
      </c>
      <c r="P3" s="826" t="s">
        <v>1073</v>
      </c>
      <c r="Q3" s="826" t="s">
        <v>1072</v>
      </c>
      <c r="R3" s="826" t="s">
        <v>1322</v>
      </c>
      <c r="S3" s="826" t="s">
        <v>1075</v>
      </c>
      <c r="T3" s="826" t="s">
        <v>1786</v>
      </c>
      <c r="U3" s="826" t="s">
        <v>1318</v>
      </c>
      <c r="V3" s="826" t="s">
        <v>1074</v>
      </c>
      <c r="W3" s="1076" t="s">
        <v>822</v>
      </c>
      <c r="X3" s="818" t="s">
        <v>906</v>
      </c>
      <c r="Y3" s="815" t="s">
        <v>931</v>
      </c>
      <c r="Z3" s="815" t="s">
        <v>932</v>
      </c>
      <c r="AA3" s="815" t="s">
        <v>2085</v>
      </c>
      <c r="AB3" s="815" t="s">
        <v>2086</v>
      </c>
      <c r="AC3" s="815" t="s">
        <v>933</v>
      </c>
      <c r="AD3" s="815" t="s">
        <v>940</v>
      </c>
      <c r="AE3" s="815" t="s">
        <v>941</v>
      </c>
      <c r="AF3" s="812" t="s">
        <v>934</v>
      </c>
    </row>
    <row r="4" spans="1:32" s="4" customFormat="1" ht="25.5" customHeight="1" x14ac:dyDescent="0.25">
      <c r="A4" s="828"/>
      <c r="B4" s="826"/>
      <c r="C4" s="826"/>
      <c r="D4" s="890"/>
      <c r="E4" s="826"/>
      <c r="F4" s="826" t="s">
        <v>879</v>
      </c>
      <c r="G4" s="826"/>
      <c r="H4" s="826" t="s">
        <v>197</v>
      </c>
      <c r="I4" s="826"/>
      <c r="J4" s="826" t="s">
        <v>1069</v>
      </c>
      <c r="K4" s="826"/>
      <c r="L4" s="826"/>
      <c r="M4" s="826"/>
      <c r="N4" s="826"/>
      <c r="O4" s="826"/>
      <c r="P4" s="826"/>
      <c r="Q4" s="826"/>
      <c r="R4" s="826"/>
      <c r="S4" s="826"/>
      <c r="T4" s="826"/>
      <c r="U4" s="826"/>
      <c r="V4" s="826"/>
      <c r="W4" s="1076"/>
      <c r="X4" s="819"/>
      <c r="Y4" s="816"/>
      <c r="Z4" s="816"/>
      <c r="AA4" s="816"/>
      <c r="AB4" s="816"/>
      <c r="AC4" s="816"/>
      <c r="AD4" s="816"/>
      <c r="AE4" s="816"/>
      <c r="AF4" s="813"/>
    </row>
    <row r="5" spans="1:32" s="4" customFormat="1" ht="25.5" customHeight="1" thickBot="1" x14ac:dyDescent="0.3">
      <c r="A5" s="829"/>
      <c r="B5" s="827"/>
      <c r="C5" s="827"/>
      <c r="D5" s="891"/>
      <c r="E5" s="827"/>
      <c r="F5" s="243" t="s">
        <v>955</v>
      </c>
      <c r="G5" s="243" t="s">
        <v>949</v>
      </c>
      <c r="H5" s="243" t="s">
        <v>955</v>
      </c>
      <c r="I5" s="243" t="s">
        <v>949</v>
      </c>
      <c r="J5" s="243" t="s">
        <v>955</v>
      </c>
      <c r="K5" s="243" t="s">
        <v>949</v>
      </c>
      <c r="L5" s="827"/>
      <c r="M5" s="827"/>
      <c r="N5" s="827"/>
      <c r="O5" s="827"/>
      <c r="P5" s="827"/>
      <c r="Q5" s="827"/>
      <c r="R5" s="827"/>
      <c r="S5" s="827"/>
      <c r="T5" s="827"/>
      <c r="U5" s="827"/>
      <c r="V5" s="827"/>
      <c r="W5" s="1077"/>
      <c r="X5" s="820"/>
      <c r="Y5" s="817"/>
      <c r="Z5" s="817"/>
      <c r="AA5" s="817"/>
      <c r="AB5" s="817"/>
      <c r="AC5" s="817"/>
      <c r="AD5" s="817"/>
      <c r="AE5" s="817"/>
      <c r="AF5" s="814"/>
    </row>
    <row r="6" spans="1:32" s="33" customFormat="1" ht="31.5" customHeight="1" thickTop="1" x14ac:dyDescent="0.25">
      <c r="A6" s="270" t="s">
        <v>1174</v>
      </c>
      <c r="B6" s="310" t="s">
        <v>1198</v>
      </c>
      <c r="C6" s="310" t="s">
        <v>1272</v>
      </c>
      <c r="D6" s="310" t="s">
        <v>1785</v>
      </c>
      <c r="E6" s="310" t="s">
        <v>1147</v>
      </c>
      <c r="F6" s="310">
        <v>26000</v>
      </c>
      <c r="G6" s="260">
        <f>ROUND(F6*0.472,2-LEN(INT(F6*0.472)))</f>
        <v>12000</v>
      </c>
      <c r="H6" s="310">
        <v>5000</v>
      </c>
      <c r="I6" s="260">
        <f>ROUND(H6*0.472,2-LEN(INT(H6*0.472)))</f>
        <v>2400</v>
      </c>
      <c r="J6" s="310">
        <v>21000</v>
      </c>
      <c r="K6" s="260">
        <f>ROUND(J6*0.472,2-LEN(INT(J6*0.472)))</f>
        <v>9900</v>
      </c>
      <c r="L6" s="310" t="s">
        <v>1199</v>
      </c>
      <c r="M6" s="310" t="s">
        <v>1317</v>
      </c>
      <c r="N6" s="310" t="s">
        <v>1320</v>
      </c>
      <c r="O6" s="310" t="s">
        <v>1310</v>
      </c>
      <c r="P6" s="310" t="s">
        <v>1231</v>
      </c>
      <c r="Q6" s="310" t="s">
        <v>1297</v>
      </c>
      <c r="R6" s="310" t="s">
        <v>1110</v>
      </c>
      <c r="S6" s="310" t="s">
        <v>1200</v>
      </c>
      <c r="T6" s="310" t="s">
        <v>1172</v>
      </c>
      <c r="U6" s="310" t="s">
        <v>1787</v>
      </c>
      <c r="V6" s="310" t="s">
        <v>1201</v>
      </c>
      <c r="W6" s="320" t="s">
        <v>1153</v>
      </c>
      <c r="X6" s="392"/>
      <c r="Y6" s="302"/>
      <c r="Z6" s="302"/>
      <c r="AA6" s="302"/>
      <c r="AB6" s="302"/>
      <c r="AC6" s="302"/>
      <c r="AD6" s="302"/>
      <c r="AE6" s="302"/>
      <c r="AF6" s="249"/>
    </row>
    <row r="7" spans="1:32" s="33" customFormat="1" ht="31.5" customHeight="1" x14ac:dyDescent="0.25">
      <c r="A7" s="54"/>
      <c r="B7" s="51"/>
      <c r="C7" s="51"/>
      <c r="D7" s="51"/>
      <c r="E7" s="51"/>
      <c r="F7" s="51"/>
      <c r="G7" s="260">
        <f t="shared" ref="G7:G23" si="0">ROUND(F7*0.472,2-LEN(INT(F7*0.472)))</f>
        <v>0</v>
      </c>
      <c r="H7" s="51"/>
      <c r="I7" s="260">
        <f t="shared" ref="I7:I23" si="1">ROUND(H7*0.472,2-LEN(INT(H7*0.472)))</f>
        <v>0</v>
      </c>
      <c r="J7" s="51"/>
      <c r="K7" s="260">
        <f t="shared" ref="K7:K23" si="2">ROUND(J7*0.472,2-LEN(INT(J7*0.472)))</f>
        <v>0</v>
      </c>
      <c r="L7" s="51"/>
      <c r="M7" s="51"/>
      <c r="N7" s="51"/>
      <c r="O7" s="51"/>
      <c r="P7" s="51"/>
      <c r="Q7" s="51"/>
      <c r="R7" s="51"/>
      <c r="S7" s="51"/>
      <c r="T7" s="51"/>
      <c r="U7" s="51"/>
      <c r="V7" s="51"/>
      <c r="W7" s="137"/>
      <c r="X7" s="393"/>
      <c r="Y7" s="67"/>
      <c r="Z7" s="67"/>
      <c r="AA7" s="67"/>
      <c r="AB7" s="67"/>
      <c r="AC7" s="67"/>
      <c r="AD7" s="67"/>
      <c r="AE7" s="67"/>
      <c r="AF7" s="244"/>
    </row>
    <row r="8" spans="1:32" s="33" customFormat="1" ht="31.5" customHeight="1" x14ac:dyDescent="0.25">
      <c r="A8" s="54"/>
      <c r="B8" s="51"/>
      <c r="C8" s="51"/>
      <c r="D8" s="51"/>
      <c r="E8" s="51"/>
      <c r="F8" s="51"/>
      <c r="G8" s="260">
        <f t="shared" si="0"/>
        <v>0</v>
      </c>
      <c r="H8" s="51"/>
      <c r="I8" s="260">
        <f t="shared" si="1"/>
        <v>0</v>
      </c>
      <c r="J8" s="51"/>
      <c r="K8" s="260">
        <f t="shared" si="2"/>
        <v>0</v>
      </c>
      <c r="L8" s="51"/>
      <c r="M8" s="51"/>
      <c r="N8" s="51"/>
      <c r="O8" s="51"/>
      <c r="P8" s="51"/>
      <c r="Q8" s="51"/>
      <c r="R8" s="51"/>
      <c r="S8" s="51"/>
      <c r="T8" s="51"/>
      <c r="U8" s="51"/>
      <c r="V8" s="51"/>
      <c r="W8" s="137"/>
      <c r="X8" s="393"/>
      <c r="Y8" s="67"/>
      <c r="Z8" s="67"/>
      <c r="AA8" s="67"/>
      <c r="AB8" s="67"/>
      <c r="AC8" s="67"/>
      <c r="AD8" s="67"/>
      <c r="AE8" s="67"/>
      <c r="AF8" s="244"/>
    </row>
    <row r="9" spans="1:32" s="33" customFormat="1" ht="31.5" customHeight="1" x14ac:dyDescent="0.25">
      <c r="A9" s="54"/>
      <c r="B9" s="51"/>
      <c r="C9" s="51"/>
      <c r="D9" s="51"/>
      <c r="E9" s="51"/>
      <c r="F9" s="51"/>
      <c r="G9" s="260">
        <f t="shared" si="0"/>
        <v>0</v>
      </c>
      <c r="H9" s="51"/>
      <c r="I9" s="260">
        <f t="shared" si="1"/>
        <v>0</v>
      </c>
      <c r="J9" s="51"/>
      <c r="K9" s="260">
        <f t="shared" si="2"/>
        <v>0</v>
      </c>
      <c r="L9" s="51"/>
      <c r="M9" s="51"/>
      <c r="N9" s="51"/>
      <c r="O9" s="51"/>
      <c r="P9" s="51"/>
      <c r="Q9" s="51"/>
      <c r="R9" s="51"/>
      <c r="S9" s="51"/>
      <c r="T9" s="51"/>
      <c r="U9" s="51"/>
      <c r="V9" s="51"/>
      <c r="W9" s="137"/>
      <c r="X9" s="393"/>
      <c r="Y9" s="67"/>
      <c r="Z9" s="67"/>
      <c r="AA9" s="67"/>
      <c r="AB9" s="67"/>
      <c r="AC9" s="67"/>
      <c r="AD9" s="67"/>
      <c r="AE9" s="67"/>
      <c r="AF9" s="244"/>
    </row>
    <row r="10" spans="1:32" s="33" customFormat="1" ht="31.5" customHeight="1" x14ac:dyDescent="0.25">
      <c r="A10" s="54"/>
      <c r="B10" s="51"/>
      <c r="C10" s="51"/>
      <c r="D10" s="51"/>
      <c r="E10" s="51"/>
      <c r="F10" s="51"/>
      <c r="G10" s="260">
        <f t="shared" si="0"/>
        <v>0</v>
      </c>
      <c r="H10" s="51"/>
      <c r="I10" s="260">
        <f t="shared" si="1"/>
        <v>0</v>
      </c>
      <c r="J10" s="51"/>
      <c r="K10" s="260">
        <f t="shared" si="2"/>
        <v>0</v>
      </c>
      <c r="L10" s="51"/>
      <c r="M10" s="51"/>
      <c r="N10" s="51"/>
      <c r="O10" s="51"/>
      <c r="P10" s="51"/>
      <c r="Q10" s="51"/>
      <c r="R10" s="51"/>
      <c r="S10" s="51"/>
      <c r="T10" s="51"/>
      <c r="U10" s="51"/>
      <c r="V10" s="51"/>
      <c r="W10" s="137"/>
      <c r="X10" s="393"/>
      <c r="Y10" s="67"/>
      <c r="Z10" s="67"/>
      <c r="AA10" s="67"/>
      <c r="AB10" s="67"/>
      <c r="AC10" s="67"/>
      <c r="AD10" s="67"/>
      <c r="AE10" s="67"/>
      <c r="AF10" s="244"/>
    </row>
    <row r="11" spans="1:32" s="33" customFormat="1" ht="31.5" customHeight="1" x14ac:dyDescent="0.25">
      <c r="A11" s="54"/>
      <c r="B11" s="51"/>
      <c r="C11" s="51"/>
      <c r="D11" s="51"/>
      <c r="E11" s="51"/>
      <c r="F11" s="51"/>
      <c r="G11" s="260">
        <f t="shared" si="0"/>
        <v>0</v>
      </c>
      <c r="H11" s="51"/>
      <c r="I11" s="260">
        <f t="shared" si="1"/>
        <v>0</v>
      </c>
      <c r="J11" s="51"/>
      <c r="K11" s="260">
        <f t="shared" si="2"/>
        <v>0</v>
      </c>
      <c r="L11" s="51"/>
      <c r="M11" s="51"/>
      <c r="N11" s="51"/>
      <c r="O11" s="51"/>
      <c r="P11" s="51"/>
      <c r="Q11" s="51"/>
      <c r="R11" s="51"/>
      <c r="S11" s="51"/>
      <c r="T11" s="51"/>
      <c r="U11" s="51"/>
      <c r="V11" s="51"/>
      <c r="W11" s="137"/>
      <c r="X11" s="393"/>
      <c r="Y11" s="67"/>
      <c r="Z11" s="67"/>
      <c r="AA11" s="67"/>
      <c r="AB11" s="67"/>
      <c r="AC11" s="67"/>
      <c r="AD11" s="67"/>
      <c r="AE11" s="67"/>
      <c r="AF11" s="244"/>
    </row>
    <row r="12" spans="1:32" s="33" customFormat="1" ht="31.5" customHeight="1" x14ac:dyDescent="0.25">
      <c r="A12" s="54"/>
      <c r="B12" s="51"/>
      <c r="C12" s="51"/>
      <c r="D12" s="51"/>
      <c r="E12" s="51"/>
      <c r="F12" s="51"/>
      <c r="G12" s="260">
        <f t="shared" si="0"/>
        <v>0</v>
      </c>
      <c r="H12" s="51"/>
      <c r="I12" s="260">
        <f t="shared" si="1"/>
        <v>0</v>
      </c>
      <c r="J12" s="51"/>
      <c r="K12" s="260">
        <f t="shared" si="2"/>
        <v>0</v>
      </c>
      <c r="L12" s="51"/>
      <c r="M12" s="51"/>
      <c r="N12" s="51"/>
      <c r="O12" s="51"/>
      <c r="P12" s="51"/>
      <c r="Q12" s="51"/>
      <c r="R12" s="51"/>
      <c r="S12" s="51"/>
      <c r="T12" s="51"/>
      <c r="U12" s="51"/>
      <c r="V12" s="51"/>
      <c r="W12" s="137"/>
      <c r="X12" s="393"/>
      <c r="Y12" s="67"/>
      <c r="Z12" s="67"/>
      <c r="AA12" s="67"/>
      <c r="AB12" s="67"/>
      <c r="AC12" s="67"/>
      <c r="AD12" s="67"/>
      <c r="AE12" s="67"/>
      <c r="AF12" s="244"/>
    </row>
    <row r="13" spans="1:32" s="33" customFormat="1" ht="31.5" customHeight="1" x14ac:dyDescent="0.25">
      <c r="A13" s="54"/>
      <c r="B13" s="51"/>
      <c r="C13" s="51"/>
      <c r="D13" s="51"/>
      <c r="E13" s="51"/>
      <c r="F13" s="51"/>
      <c r="G13" s="260">
        <f t="shared" si="0"/>
        <v>0</v>
      </c>
      <c r="H13" s="51"/>
      <c r="I13" s="260">
        <f t="shared" si="1"/>
        <v>0</v>
      </c>
      <c r="J13" s="51"/>
      <c r="K13" s="260">
        <f t="shared" si="2"/>
        <v>0</v>
      </c>
      <c r="L13" s="51"/>
      <c r="M13" s="51"/>
      <c r="N13" s="51"/>
      <c r="O13" s="51"/>
      <c r="P13" s="51"/>
      <c r="Q13" s="51"/>
      <c r="R13" s="51"/>
      <c r="S13" s="51"/>
      <c r="T13" s="51"/>
      <c r="U13" s="51"/>
      <c r="V13" s="51"/>
      <c r="W13" s="137"/>
      <c r="X13" s="393"/>
      <c r="Y13" s="67"/>
      <c r="Z13" s="67"/>
      <c r="AA13" s="67"/>
      <c r="AB13" s="67"/>
      <c r="AC13" s="67"/>
      <c r="AD13" s="67"/>
      <c r="AE13" s="67"/>
      <c r="AF13" s="244"/>
    </row>
    <row r="14" spans="1:32" s="33" customFormat="1" ht="31.5" customHeight="1" x14ac:dyDescent="0.25">
      <c r="A14" s="54"/>
      <c r="B14" s="51"/>
      <c r="C14" s="51"/>
      <c r="D14" s="51"/>
      <c r="E14" s="51"/>
      <c r="F14" s="51"/>
      <c r="G14" s="260">
        <f t="shared" si="0"/>
        <v>0</v>
      </c>
      <c r="H14" s="51"/>
      <c r="I14" s="260">
        <f t="shared" si="1"/>
        <v>0</v>
      </c>
      <c r="J14" s="51"/>
      <c r="K14" s="260">
        <f t="shared" si="2"/>
        <v>0</v>
      </c>
      <c r="L14" s="51"/>
      <c r="M14" s="51"/>
      <c r="N14" s="51"/>
      <c r="O14" s="51"/>
      <c r="P14" s="51"/>
      <c r="Q14" s="51"/>
      <c r="R14" s="51"/>
      <c r="S14" s="51"/>
      <c r="T14" s="51"/>
      <c r="U14" s="51"/>
      <c r="V14" s="51"/>
      <c r="W14" s="137"/>
      <c r="X14" s="393"/>
      <c r="Y14" s="67"/>
      <c r="Z14" s="67"/>
      <c r="AA14" s="67"/>
      <c r="AB14" s="67"/>
      <c r="AC14" s="67"/>
      <c r="AD14" s="67"/>
      <c r="AE14" s="67"/>
      <c r="AF14" s="244"/>
    </row>
    <row r="15" spans="1:32" s="33" customFormat="1" ht="31.5" customHeight="1" x14ac:dyDescent="0.25">
      <c r="A15" s="54"/>
      <c r="B15" s="51"/>
      <c r="C15" s="51"/>
      <c r="D15" s="51"/>
      <c r="E15" s="51"/>
      <c r="F15" s="51"/>
      <c r="G15" s="260">
        <f t="shared" si="0"/>
        <v>0</v>
      </c>
      <c r="H15" s="51"/>
      <c r="I15" s="260">
        <f t="shared" si="1"/>
        <v>0</v>
      </c>
      <c r="J15" s="51"/>
      <c r="K15" s="260">
        <f t="shared" si="2"/>
        <v>0</v>
      </c>
      <c r="L15" s="51"/>
      <c r="M15" s="51"/>
      <c r="N15" s="51"/>
      <c r="O15" s="51"/>
      <c r="P15" s="51"/>
      <c r="Q15" s="51"/>
      <c r="R15" s="51"/>
      <c r="S15" s="51"/>
      <c r="T15" s="51"/>
      <c r="U15" s="51"/>
      <c r="V15" s="51"/>
      <c r="W15" s="137"/>
      <c r="X15" s="393"/>
      <c r="Y15" s="67"/>
      <c r="Z15" s="67"/>
      <c r="AA15" s="67"/>
      <c r="AB15" s="67"/>
      <c r="AC15" s="67"/>
      <c r="AD15" s="67"/>
      <c r="AE15" s="67"/>
      <c r="AF15" s="244"/>
    </row>
    <row r="16" spans="1:32" s="33" customFormat="1" ht="31.5" customHeight="1" x14ac:dyDescent="0.25">
      <c r="A16" s="54"/>
      <c r="B16" s="51"/>
      <c r="C16" s="51"/>
      <c r="D16" s="51"/>
      <c r="E16" s="51"/>
      <c r="F16" s="51"/>
      <c r="G16" s="260">
        <f t="shared" si="0"/>
        <v>0</v>
      </c>
      <c r="H16" s="51"/>
      <c r="I16" s="260">
        <f t="shared" si="1"/>
        <v>0</v>
      </c>
      <c r="J16" s="51"/>
      <c r="K16" s="260">
        <f t="shared" si="2"/>
        <v>0</v>
      </c>
      <c r="L16" s="51"/>
      <c r="M16" s="51"/>
      <c r="N16" s="51"/>
      <c r="O16" s="51"/>
      <c r="P16" s="51"/>
      <c r="Q16" s="51"/>
      <c r="R16" s="51"/>
      <c r="S16" s="51"/>
      <c r="T16" s="51"/>
      <c r="U16" s="51"/>
      <c r="V16" s="51"/>
      <c r="W16" s="137"/>
      <c r="X16" s="393"/>
      <c r="Y16" s="67"/>
      <c r="Z16" s="67"/>
      <c r="AA16" s="67"/>
      <c r="AB16" s="67"/>
      <c r="AC16" s="67"/>
      <c r="AD16" s="67"/>
      <c r="AE16" s="67"/>
      <c r="AF16" s="244"/>
    </row>
    <row r="17" spans="1:32" s="33" customFormat="1" ht="31.5" customHeight="1" x14ac:dyDescent="0.25">
      <c r="A17" s="54"/>
      <c r="B17" s="51"/>
      <c r="C17" s="51"/>
      <c r="D17" s="51"/>
      <c r="E17" s="51"/>
      <c r="F17" s="51"/>
      <c r="G17" s="260">
        <f t="shared" si="0"/>
        <v>0</v>
      </c>
      <c r="H17" s="51"/>
      <c r="I17" s="260">
        <f t="shared" si="1"/>
        <v>0</v>
      </c>
      <c r="J17" s="51"/>
      <c r="K17" s="260">
        <f t="shared" si="2"/>
        <v>0</v>
      </c>
      <c r="L17" s="51"/>
      <c r="M17" s="51"/>
      <c r="N17" s="51"/>
      <c r="O17" s="51"/>
      <c r="P17" s="51"/>
      <c r="Q17" s="51"/>
      <c r="R17" s="51"/>
      <c r="S17" s="51"/>
      <c r="T17" s="51"/>
      <c r="U17" s="51"/>
      <c r="V17" s="51"/>
      <c r="W17" s="137"/>
      <c r="X17" s="393"/>
      <c r="Y17" s="67"/>
      <c r="Z17" s="67"/>
      <c r="AA17" s="67"/>
      <c r="AB17" s="67"/>
      <c r="AC17" s="67"/>
      <c r="AD17" s="67"/>
      <c r="AE17" s="67"/>
      <c r="AF17" s="244"/>
    </row>
    <row r="18" spans="1:32" s="33" customFormat="1" ht="31.5" customHeight="1" x14ac:dyDescent="0.25">
      <c r="A18" s="54"/>
      <c r="B18" s="51"/>
      <c r="C18" s="51"/>
      <c r="D18" s="51"/>
      <c r="E18" s="51"/>
      <c r="F18" s="51"/>
      <c r="G18" s="260">
        <f t="shared" si="0"/>
        <v>0</v>
      </c>
      <c r="H18" s="51"/>
      <c r="I18" s="260">
        <f t="shared" si="1"/>
        <v>0</v>
      </c>
      <c r="J18" s="51"/>
      <c r="K18" s="260">
        <f t="shared" si="2"/>
        <v>0</v>
      </c>
      <c r="L18" s="51"/>
      <c r="M18" s="51"/>
      <c r="N18" s="51"/>
      <c r="O18" s="51"/>
      <c r="P18" s="51"/>
      <c r="Q18" s="51"/>
      <c r="R18" s="51"/>
      <c r="S18" s="51"/>
      <c r="T18" s="51"/>
      <c r="U18" s="51"/>
      <c r="V18" s="51"/>
      <c r="W18" s="137"/>
      <c r="X18" s="393"/>
      <c r="Y18" s="67"/>
      <c r="Z18" s="67"/>
      <c r="AA18" s="67"/>
      <c r="AB18" s="67"/>
      <c r="AC18" s="67"/>
      <c r="AD18" s="67"/>
      <c r="AE18" s="67"/>
      <c r="AF18" s="244"/>
    </row>
    <row r="19" spans="1:32" s="33" customFormat="1" ht="31.5" customHeight="1" x14ac:dyDescent="0.25">
      <c r="A19" s="54"/>
      <c r="B19" s="51"/>
      <c r="C19" s="51"/>
      <c r="D19" s="51"/>
      <c r="E19" s="51"/>
      <c r="F19" s="51"/>
      <c r="G19" s="260">
        <f t="shared" si="0"/>
        <v>0</v>
      </c>
      <c r="H19" s="51"/>
      <c r="I19" s="260">
        <f t="shared" si="1"/>
        <v>0</v>
      </c>
      <c r="J19" s="51"/>
      <c r="K19" s="260">
        <f t="shared" si="2"/>
        <v>0</v>
      </c>
      <c r="L19" s="51"/>
      <c r="M19" s="51"/>
      <c r="N19" s="51"/>
      <c r="O19" s="51"/>
      <c r="P19" s="51"/>
      <c r="Q19" s="51"/>
      <c r="R19" s="51"/>
      <c r="S19" s="51"/>
      <c r="T19" s="51"/>
      <c r="U19" s="51"/>
      <c r="V19" s="51"/>
      <c r="W19" s="137"/>
      <c r="X19" s="393"/>
      <c r="Y19" s="67"/>
      <c r="Z19" s="67"/>
      <c r="AA19" s="67"/>
      <c r="AB19" s="67"/>
      <c r="AC19" s="67"/>
      <c r="AD19" s="67"/>
      <c r="AE19" s="67"/>
      <c r="AF19" s="244"/>
    </row>
    <row r="20" spans="1:32" s="33" customFormat="1" ht="31.5" customHeight="1" x14ac:dyDescent="0.25">
      <c r="A20" s="54"/>
      <c r="B20" s="51"/>
      <c r="C20" s="51"/>
      <c r="D20" s="51"/>
      <c r="E20" s="51"/>
      <c r="F20" s="51"/>
      <c r="G20" s="260">
        <f t="shared" si="0"/>
        <v>0</v>
      </c>
      <c r="H20" s="51"/>
      <c r="I20" s="260">
        <f t="shared" si="1"/>
        <v>0</v>
      </c>
      <c r="J20" s="51"/>
      <c r="K20" s="260">
        <f t="shared" si="2"/>
        <v>0</v>
      </c>
      <c r="L20" s="51"/>
      <c r="M20" s="51"/>
      <c r="N20" s="51"/>
      <c r="O20" s="51"/>
      <c r="P20" s="51"/>
      <c r="Q20" s="51"/>
      <c r="R20" s="51"/>
      <c r="S20" s="51"/>
      <c r="T20" s="51"/>
      <c r="U20" s="51"/>
      <c r="V20" s="51"/>
      <c r="W20" s="137"/>
      <c r="X20" s="393"/>
      <c r="Y20" s="67"/>
      <c r="Z20" s="67"/>
      <c r="AA20" s="67"/>
      <c r="AB20" s="67"/>
      <c r="AC20" s="67"/>
      <c r="AD20" s="67"/>
      <c r="AE20" s="67"/>
      <c r="AF20" s="244"/>
    </row>
    <row r="21" spans="1:32" s="33" customFormat="1" ht="31.5" customHeight="1" x14ac:dyDescent="0.25">
      <c r="A21" s="54"/>
      <c r="B21" s="51"/>
      <c r="C21" s="51"/>
      <c r="D21" s="51"/>
      <c r="E21" s="51"/>
      <c r="F21" s="51"/>
      <c r="G21" s="260">
        <f t="shared" si="0"/>
        <v>0</v>
      </c>
      <c r="H21" s="51"/>
      <c r="I21" s="260">
        <f t="shared" si="1"/>
        <v>0</v>
      </c>
      <c r="J21" s="51"/>
      <c r="K21" s="260">
        <f t="shared" si="2"/>
        <v>0</v>
      </c>
      <c r="L21" s="51"/>
      <c r="M21" s="51"/>
      <c r="N21" s="51"/>
      <c r="O21" s="51"/>
      <c r="P21" s="51"/>
      <c r="Q21" s="51"/>
      <c r="R21" s="51"/>
      <c r="S21" s="51"/>
      <c r="T21" s="51"/>
      <c r="U21" s="51"/>
      <c r="V21" s="51"/>
      <c r="W21" s="137"/>
      <c r="X21" s="393"/>
      <c r="Y21" s="67"/>
      <c r="Z21" s="67"/>
      <c r="AA21" s="67"/>
      <c r="AB21" s="67"/>
      <c r="AC21" s="67"/>
      <c r="AD21" s="67"/>
      <c r="AE21" s="67"/>
      <c r="AF21" s="244"/>
    </row>
    <row r="22" spans="1:32" s="33" customFormat="1" ht="31.5" customHeight="1" x14ac:dyDescent="0.25">
      <c r="A22" s="54"/>
      <c r="B22" s="51"/>
      <c r="C22" s="51"/>
      <c r="D22" s="51"/>
      <c r="E22" s="51"/>
      <c r="F22" s="51"/>
      <c r="G22" s="260">
        <f t="shared" si="0"/>
        <v>0</v>
      </c>
      <c r="H22" s="51"/>
      <c r="I22" s="260">
        <f t="shared" si="1"/>
        <v>0</v>
      </c>
      <c r="J22" s="51"/>
      <c r="K22" s="260">
        <f t="shared" si="2"/>
        <v>0</v>
      </c>
      <c r="L22" s="51"/>
      <c r="M22" s="51"/>
      <c r="N22" s="51"/>
      <c r="O22" s="51"/>
      <c r="P22" s="51"/>
      <c r="Q22" s="51"/>
      <c r="R22" s="51"/>
      <c r="S22" s="51"/>
      <c r="T22" s="51"/>
      <c r="U22" s="51"/>
      <c r="V22" s="51"/>
      <c r="W22" s="137"/>
      <c r="X22" s="393"/>
      <c r="Y22" s="67"/>
      <c r="Z22" s="67"/>
      <c r="AA22" s="67"/>
      <c r="AB22" s="67"/>
      <c r="AC22" s="67"/>
      <c r="AD22" s="67"/>
      <c r="AE22" s="67"/>
      <c r="AF22" s="244"/>
    </row>
    <row r="23" spans="1:32" s="32" customFormat="1" ht="31.5" customHeight="1" thickBot="1" x14ac:dyDescent="0.3">
      <c r="A23" s="29"/>
      <c r="B23" s="30"/>
      <c r="C23" s="30"/>
      <c r="D23" s="30"/>
      <c r="E23" s="30"/>
      <c r="F23" s="30"/>
      <c r="G23" s="34">
        <f t="shared" si="0"/>
        <v>0</v>
      </c>
      <c r="H23" s="30"/>
      <c r="I23" s="34">
        <f t="shared" si="1"/>
        <v>0</v>
      </c>
      <c r="J23" s="30"/>
      <c r="K23" s="34">
        <f t="shared" si="2"/>
        <v>0</v>
      </c>
      <c r="L23" s="30"/>
      <c r="M23" s="30"/>
      <c r="N23" s="30"/>
      <c r="O23" s="30"/>
      <c r="P23" s="30"/>
      <c r="Q23" s="30"/>
      <c r="R23" s="30"/>
      <c r="S23" s="30"/>
      <c r="T23" s="30"/>
      <c r="U23" s="30"/>
      <c r="V23" s="30"/>
      <c r="W23" s="31"/>
      <c r="X23" s="391"/>
      <c r="Y23" s="306"/>
      <c r="Z23" s="306"/>
      <c r="AA23" s="306"/>
      <c r="AB23" s="306"/>
      <c r="AC23" s="306"/>
      <c r="AD23" s="306"/>
      <c r="AE23" s="306"/>
      <c r="AF23" s="307"/>
    </row>
    <row r="24" spans="1:32" s="35" customFormat="1" ht="24.75" customHeight="1" x14ac:dyDescent="0.3"/>
    <row r="25" spans="1:32" s="35" customFormat="1" ht="24.75" customHeight="1" x14ac:dyDescent="0.3">
      <c r="A25" s="843" t="s">
        <v>922</v>
      </c>
      <c r="B25" s="843"/>
      <c r="C25" s="843"/>
      <c r="D25" s="843"/>
      <c r="E25" s="843"/>
      <c r="F25" s="843"/>
      <c r="G25" s="843"/>
      <c r="H25" s="843"/>
      <c r="I25" s="843"/>
      <c r="J25" s="843"/>
      <c r="K25" s="843"/>
      <c r="L25" s="843"/>
      <c r="M25" s="843"/>
      <c r="N25" s="843"/>
      <c r="O25" s="843"/>
      <c r="P25" s="843"/>
      <c r="Q25" s="843"/>
      <c r="R25" s="843"/>
      <c r="S25" s="843"/>
      <c r="T25" s="843"/>
      <c r="U25" s="843"/>
      <c r="V25" s="843"/>
      <c r="W25" s="843"/>
    </row>
    <row r="26" spans="1:32" s="35" customFormat="1" ht="24.75" customHeight="1" x14ac:dyDescent="0.3">
      <c r="A26" s="1100" t="s">
        <v>2075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row>
    <row r="27" spans="1:32" ht="24.75" customHeight="1" x14ac:dyDescent="0.25">
      <c r="A27" s="1100" t="s">
        <v>394</v>
      </c>
      <c r="B27" s="1100"/>
      <c r="C27" s="1100"/>
      <c r="D27" s="1100"/>
      <c r="E27" s="1100"/>
      <c r="F27" s="1100"/>
      <c r="G27" s="1100"/>
      <c r="H27" s="1100"/>
      <c r="I27" s="1100"/>
      <c r="J27" s="1100"/>
      <c r="K27" s="1100"/>
      <c r="L27" s="1100"/>
      <c r="M27" s="1100"/>
      <c r="N27" s="1100"/>
      <c r="O27" s="1100"/>
      <c r="P27" s="1100"/>
      <c r="Q27" s="1100"/>
      <c r="R27" s="1100"/>
      <c r="S27" s="1100"/>
      <c r="T27" s="1100"/>
      <c r="U27" s="1100"/>
      <c r="V27" s="1100"/>
      <c r="W27" s="1100"/>
    </row>
    <row r="28" spans="1:32" ht="25.5" customHeight="1" x14ac:dyDescent="0.25">
      <c r="A28" s="835" t="s">
        <v>795</v>
      </c>
      <c r="B28" s="835"/>
      <c r="C28" s="835"/>
      <c r="D28" s="835"/>
      <c r="E28" s="835"/>
      <c r="F28" s="835"/>
      <c r="G28" s="835"/>
      <c r="H28" s="835"/>
      <c r="I28" s="835"/>
      <c r="J28" s="835"/>
      <c r="K28" s="835"/>
      <c r="L28" s="835"/>
      <c r="M28" s="835"/>
      <c r="N28" s="835"/>
      <c r="O28" s="835"/>
      <c r="P28" s="835"/>
      <c r="Q28" s="835"/>
      <c r="R28" s="835"/>
      <c r="S28" s="835"/>
      <c r="T28" s="835"/>
      <c r="U28" s="835"/>
      <c r="V28" s="835"/>
      <c r="W28" s="835"/>
    </row>
  </sheetData>
  <mergeCells count="36">
    <mergeCell ref="V3:V5"/>
    <mergeCell ref="S3:S5"/>
    <mergeCell ref="P3:P5"/>
    <mergeCell ref="Q3:Q5"/>
    <mergeCell ref="U3:U5"/>
    <mergeCell ref="A28:W28"/>
    <mergeCell ref="B3:B5"/>
    <mergeCell ref="C3:C5"/>
    <mergeCell ref="A2:W2"/>
    <mergeCell ref="E3:E5"/>
    <mergeCell ref="W3:W5"/>
    <mergeCell ref="F4:G4"/>
    <mergeCell ref="F3:K3"/>
    <mergeCell ref="N3:N5"/>
    <mergeCell ref="D3:D5"/>
    <mergeCell ref="A27:W27"/>
    <mergeCell ref="R3:R5"/>
    <mergeCell ref="A26:W26"/>
    <mergeCell ref="A25:W25"/>
    <mergeCell ref="A3:A5"/>
    <mergeCell ref="T3:T5"/>
    <mergeCell ref="H4:I4"/>
    <mergeCell ref="J4:K4"/>
    <mergeCell ref="L3:L5"/>
    <mergeCell ref="M3:M5"/>
    <mergeCell ref="O3:O5"/>
    <mergeCell ref="X2:AF2"/>
    <mergeCell ref="AF3:AF5"/>
    <mergeCell ref="AB3:AB5"/>
    <mergeCell ref="AA3:AA5"/>
    <mergeCell ref="Z3:Z5"/>
    <mergeCell ref="Y3:Y5"/>
    <mergeCell ref="X3:X5"/>
    <mergeCell ref="AE3:AE5"/>
    <mergeCell ref="AD3:AD5"/>
    <mergeCell ref="AC3:AC5"/>
  </mergeCells>
  <phoneticPr fontId="0" type="noConversion"/>
  <printOptions horizontalCentered="1"/>
  <pageMargins left="0" right="0" top="1" bottom="0.75" header="0.3" footer="0.3"/>
  <pageSetup paperSize="3" scale="80" fitToWidth="2" orientation="landscape" r:id="rId1"/>
  <headerFooter alignWithMargins="0">
    <oddHeader>&amp;C&amp;16
&amp;A</oddHeader>
    <oddFooter>&amp;C&amp;14ISSUED
JUNE 2009&amp;R&amp;12&amp;F &amp;A
Page 67</oddFooter>
  </headerFooter>
  <colBreaks count="1" manualBreakCount="1">
    <brk id="23" max="1048575" man="1"/>
  </col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P13"/>
  <sheetViews>
    <sheetView showGridLines="0" zoomScale="60" zoomScaleNormal="60" zoomScalePageLayoutView="60" workbookViewId="0"/>
  </sheetViews>
  <sheetFormatPr defaultColWidth="9.109375" defaultRowHeight="13.2" x14ac:dyDescent="0.25"/>
  <cols>
    <col min="1" max="1" width="8.6640625" style="2" customWidth="1"/>
    <col min="2" max="3" width="12.6640625" style="2" customWidth="1"/>
    <col min="4" max="4" width="13.88671875" style="2" customWidth="1"/>
    <col min="5" max="10" width="8.5546875" style="2" customWidth="1"/>
    <col min="11" max="18" width="8.44140625" style="2" customWidth="1"/>
    <col min="19" max="19" width="16.88671875" style="2" customWidth="1"/>
    <col min="20" max="20" width="8" style="2" customWidth="1"/>
    <col min="21" max="21" width="9.109375" style="2"/>
    <col min="22" max="22" width="9.5546875" style="2" customWidth="1"/>
    <col min="23" max="23" width="7.88671875" style="2" customWidth="1"/>
    <col min="24" max="24" width="13.109375" style="2" customWidth="1"/>
    <col min="25" max="26" width="7.5546875" style="2" customWidth="1"/>
    <col min="27" max="27" width="9.5546875" style="2" customWidth="1"/>
    <col min="28" max="28" width="7.88671875" style="2" customWidth="1"/>
    <col min="29" max="30" width="8.6640625" style="2" customWidth="1"/>
    <col min="31" max="31" width="10.44140625" style="2" customWidth="1"/>
    <col min="32" max="32" width="14.5546875" style="2" customWidth="1"/>
    <col min="33" max="33" width="42.5546875" style="2" customWidth="1"/>
    <col min="34" max="34" width="21.88671875" style="2" bestFit="1" customWidth="1"/>
    <col min="35" max="36" width="12.6640625" style="2" customWidth="1"/>
    <col min="37" max="37" width="18.88671875" style="2" customWidth="1"/>
    <col min="38" max="38" width="17.88671875" style="2" customWidth="1"/>
    <col min="39" max="41" width="20.6640625" style="2" customWidth="1"/>
    <col min="42" max="42" width="8.6640625" style="2" customWidth="1"/>
    <col min="43" max="16384" width="9.109375" style="2"/>
  </cols>
  <sheetData>
    <row r="1" spans="1:42" ht="44.25" customHeight="1" thickBot="1" x14ac:dyDescent="0.3"/>
    <row r="2" spans="1:42" s="27" customFormat="1" ht="25.5" customHeight="1" x14ac:dyDescent="0.25">
      <c r="A2" s="823" t="s">
        <v>1313</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5"/>
      <c r="AH2" s="1070" t="s">
        <v>909</v>
      </c>
      <c r="AI2" s="1032"/>
      <c r="AJ2" s="1032"/>
      <c r="AK2" s="1032"/>
      <c r="AL2" s="1032"/>
      <c r="AM2" s="1032"/>
      <c r="AN2" s="1032"/>
      <c r="AO2" s="1032"/>
      <c r="AP2" s="1033"/>
    </row>
    <row r="3" spans="1:42" s="4" customFormat="1" ht="25.5" customHeight="1" x14ac:dyDescent="0.25">
      <c r="A3" s="828" t="s">
        <v>911</v>
      </c>
      <c r="B3" s="826" t="s">
        <v>836</v>
      </c>
      <c r="C3" s="826" t="s">
        <v>929</v>
      </c>
      <c r="D3" s="826" t="s">
        <v>842</v>
      </c>
      <c r="E3" s="826" t="s">
        <v>1721</v>
      </c>
      <c r="F3" s="826"/>
      <c r="G3" s="826" t="s">
        <v>808</v>
      </c>
      <c r="H3" s="826"/>
      <c r="I3" s="886" t="s">
        <v>1775</v>
      </c>
      <c r="J3" s="887"/>
      <c r="K3" s="826" t="s">
        <v>1018</v>
      </c>
      <c r="L3" s="826"/>
      <c r="M3" s="826"/>
      <c r="N3" s="826"/>
      <c r="O3" s="826"/>
      <c r="P3" s="826"/>
      <c r="Q3" s="826"/>
      <c r="R3" s="826"/>
      <c r="S3" s="826" t="s">
        <v>1068</v>
      </c>
      <c r="T3" s="826" t="s">
        <v>1772</v>
      </c>
      <c r="U3" s="826"/>
      <c r="V3" s="826"/>
      <c r="W3" s="826"/>
      <c r="X3" s="826" t="s">
        <v>913</v>
      </c>
      <c r="Y3" s="826" t="s">
        <v>1312</v>
      </c>
      <c r="Z3" s="826"/>
      <c r="AA3" s="826"/>
      <c r="AB3" s="826"/>
      <c r="AC3" s="826" t="s">
        <v>804</v>
      </c>
      <c r="AD3" s="826"/>
      <c r="AE3" s="826" t="s">
        <v>1315</v>
      </c>
      <c r="AF3" s="826"/>
      <c r="AG3" s="1101" t="s">
        <v>822</v>
      </c>
      <c r="AH3" s="818" t="s">
        <v>906</v>
      </c>
      <c r="AI3" s="815" t="s">
        <v>931</v>
      </c>
      <c r="AJ3" s="815" t="s">
        <v>932</v>
      </c>
      <c r="AK3" s="815" t="s">
        <v>2085</v>
      </c>
      <c r="AL3" s="815" t="s">
        <v>2086</v>
      </c>
      <c r="AM3" s="815" t="s">
        <v>933</v>
      </c>
      <c r="AN3" s="815" t="s">
        <v>940</v>
      </c>
      <c r="AO3" s="815" t="s">
        <v>941</v>
      </c>
      <c r="AP3" s="812" t="s">
        <v>934</v>
      </c>
    </row>
    <row r="4" spans="1:42" s="4" customFormat="1" ht="37.5" customHeight="1" x14ac:dyDescent="0.25">
      <c r="A4" s="828"/>
      <c r="B4" s="826"/>
      <c r="C4" s="826"/>
      <c r="D4" s="826"/>
      <c r="E4" s="826"/>
      <c r="F4" s="826"/>
      <c r="G4" s="826"/>
      <c r="H4" s="826"/>
      <c r="I4" s="888"/>
      <c r="J4" s="889"/>
      <c r="K4" s="826" t="s">
        <v>1631</v>
      </c>
      <c r="L4" s="826"/>
      <c r="M4" s="826" t="s">
        <v>196</v>
      </c>
      <c r="N4" s="826"/>
      <c r="O4" s="826" t="s">
        <v>194</v>
      </c>
      <c r="P4" s="826"/>
      <c r="Q4" s="826" t="s">
        <v>195</v>
      </c>
      <c r="R4" s="826"/>
      <c r="S4" s="826"/>
      <c r="T4" s="826" t="s">
        <v>1314</v>
      </c>
      <c r="U4" s="826"/>
      <c r="V4" s="826" t="s">
        <v>960</v>
      </c>
      <c r="W4" s="826" t="s">
        <v>959</v>
      </c>
      <c r="X4" s="826"/>
      <c r="Y4" s="826" t="s">
        <v>982</v>
      </c>
      <c r="Z4" s="826"/>
      <c r="AA4" s="826" t="s">
        <v>960</v>
      </c>
      <c r="AB4" s="826" t="s">
        <v>959</v>
      </c>
      <c r="AC4" s="826"/>
      <c r="AD4" s="826"/>
      <c r="AE4" s="826"/>
      <c r="AF4" s="826"/>
      <c r="AG4" s="1101"/>
      <c r="AH4" s="819"/>
      <c r="AI4" s="816"/>
      <c r="AJ4" s="816"/>
      <c r="AK4" s="816"/>
      <c r="AL4" s="816"/>
      <c r="AM4" s="816"/>
      <c r="AN4" s="816"/>
      <c r="AO4" s="816"/>
      <c r="AP4" s="813"/>
    </row>
    <row r="5" spans="1:42" s="4" customFormat="1" ht="25.5" customHeight="1" thickBot="1" x14ac:dyDescent="0.3">
      <c r="A5" s="829"/>
      <c r="B5" s="827"/>
      <c r="C5" s="827"/>
      <c r="D5" s="827"/>
      <c r="E5" s="243" t="s">
        <v>955</v>
      </c>
      <c r="F5" s="243" t="s">
        <v>949</v>
      </c>
      <c r="G5" s="243" t="s">
        <v>807</v>
      </c>
      <c r="H5" s="243" t="s">
        <v>806</v>
      </c>
      <c r="I5" s="243" t="s">
        <v>1404</v>
      </c>
      <c r="J5" s="243" t="s">
        <v>1175</v>
      </c>
      <c r="K5" s="243" t="s">
        <v>971</v>
      </c>
      <c r="L5" s="243" t="s">
        <v>953</v>
      </c>
      <c r="M5" s="243" t="s">
        <v>971</v>
      </c>
      <c r="N5" s="243" t="s">
        <v>953</v>
      </c>
      <c r="O5" s="243" t="s">
        <v>971</v>
      </c>
      <c r="P5" s="243" t="s">
        <v>953</v>
      </c>
      <c r="Q5" s="243" t="s">
        <v>971</v>
      </c>
      <c r="R5" s="243" t="s">
        <v>953</v>
      </c>
      <c r="S5" s="827"/>
      <c r="T5" s="243" t="s">
        <v>817</v>
      </c>
      <c r="U5" s="243" t="s">
        <v>818</v>
      </c>
      <c r="V5" s="827"/>
      <c r="W5" s="827"/>
      <c r="X5" s="827"/>
      <c r="Y5" s="243" t="s">
        <v>817</v>
      </c>
      <c r="Z5" s="243" t="s">
        <v>818</v>
      </c>
      <c r="AA5" s="827"/>
      <c r="AB5" s="827"/>
      <c r="AC5" s="300" t="s">
        <v>1191</v>
      </c>
      <c r="AD5" s="300" t="s">
        <v>1192</v>
      </c>
      <c r="AE5" s="300" t="s">
        <v>943</v>
      </c>
      <c r="AF5" s="300" t="s">
        <v>944</v>
      </c>
      <c r="AG5" s="1102"/>
      <c r="AH5" s="820"/>
      <c r="AI5" s="817"/>
      <c r="AJ5" s="817"/>
      <c r="AK5" s="817"/>
      <c r="AL5" s="817"/>
      <c r="AM5" s="817"/>
      <c r="AN5" s="817"/>
      <c r="AO5" s="817"/>
      <c r="AP5" s="814"/>
    </row>
    <row r="6" spans="1:42" s="32" customFormat="1" ht="32.1" customHeight="1" thickTop="1" x14ac:dyDescent="0.25">
      <c r="A6" s="245" t="s">
        <v>855</v>
      </c>
      <c r="B6" s="246" t="s">
        <v>854</v>
      </c>
      <c r="C6" s="246" t="s">
        <v>1187</v>
      </c>
      <c r="D6" s="246" t="s">
        <v>1773</v>
      </c>
      <c r="E6" s="259">
        <v>10000</v>
      </c>
      <c r="F6" s="260">
        <f>ROUND(E6*0.472,2-LEN(INT(E6*0.472)))</f>
        <v>4700</v>
      </c>
      <c r="G6" s="264">
        <v>400</v>
      </c>
      <c r="H6" s="260">
        <f>ROUND(G6*0.00508,2-LEN(INT(G6*0.00508)))</f>
        <v>2</v>
      </c>
      <c r="I6" s="321">
        <v>0.7</v>
      </c>
      <c r="J6" s="260">
        <f>ROUND(I6*250,2-LEN(INT(I6*250)))</f>
        <v>180</v>
      </c>
      <c r="K6" s="259">
        <v>105</v>
      </c>
      <c r="L6" s="274">
        <f>IF(ISNUMBER(K6)=TRUE,ROUND((5/9)*(K6-32),1),"")</f>
        <v>40.6</v>
      </c>
      <c r="M6" s="259">
        <v>70</v>
      </c>
      <c r="N6" s="274">
        <f>IF(ISNUMBER(M6)=TRUE,ROUND((5/9)*(M6-32),1),"")</f>
        <v>21.1</v>
      </c>
      <c r="O6" s="259">
        <v>74</v>
      </c>
      <c r="P6" s="274">
        <f>IF(ISNUMBER(O6)=TRUE,ROUND((5/9)*(O6-32),1),"")</f>
        <v>23.3</v>
      </c>
      <c r="Q6" s="259">
        <v>70</v>
      </c>
      <c r="R6" s="274">
        <f>IF(ISNUMBER(Q6)=TRUE,ROUND((5/9)*(Q6-32),1),"")</f>
        <v>21.1</v>
      </c>
      <c r="S6" s="289">
        <v>0.9</v>
      </c>
      <c r="T6" s="259">
        <v>3</v>
      </c>
      <c r="U6" s="260">
        <f>ROUND(T6*746,2-LEN(INT(T6*746)))</f>
        <v>2200</v>
      </c>
      <c r="V6" s="264">
        <v>3</v>
      </c>
      <c r="W6" s="264">
        <v>460</v>
      </c>
      <c r="X6" s="289" t="s">
        <v>143</v>
      </c>
      <c r="Y6" s="264">
        <v>0.5</v>
      </c>
      <c r="Z6" s="260">
        <f>ROUND(Y6*746,2-LEN(INT(Y6*746)))</f>
        <v>370</v>
      </c>
      <c r="AA6" s="264">
        <v>1</v>
      </c>
      <c r="AB6" s="264">
        <v>120</v>
      </c>
      <c r="AC6" s="259">
        <v>18</v>
      </c>
      <c r="AD6" s="274">
        <f>ROUND(AC6*3.8,2-LEN(INT(AC6*3.8)))</f>
        <v>68</v>
      </c>
      <c r="AE6" s="264" t="s">
        <v>1774</v>
      </c>
      <c r="AF6" s="274" t="s">
        <v>1316</v>
      </c>
      <c r="AG6" s="247" t="s">
        <v>1153</v>
      </c>
      <c r="AH6" s="392"/>
      <c r="AI6" s="302"/>
      <c r="AJ6" s="302"/>
      <c r="AK6" s="302"/>
      <c r="AL6" s="302"/>
      <c r="AM6" s="302"/>
      <c r="AN6" s="302"/>
      <c r="AO6" s="302"/>
      <c r="AP6" s="249"/>
    </row>
    <row r="7" spans="1:42" s="32" customFormat="1" ht="32.1" customHeight="1" x14ac:dyDescent="0.25">
      <c r="A7" s="47"/>
      <c r="B7" s="182"/>
      <c r="C7" s="182"/>
      <c r="D7" s="182"/>
      <c r="E7" s="182"/>
      <c r="F7" s="260">
        <f>ROUND(E7*0.472,2-LEN(INT(E7*0.472)))</f>
        <v>0</v>
      </c>
      <c r="G7" s="182"/>
      <c r="H7" s="260">
        <f>ROUND(G7*0.00508,2-LEN(INT(G7*0.00508)))</f>
        <v>0</v>
      </c>
      <c r="I7" s="182"/>
      <c r="J7" s="260">
        <f>ROUND(I7*250,2-LEN(INT(I7*250)))</f>
        <v>0</v>
      </c>
      <c r="K7" s="165"/>
      <c r="L7" s="274" t="str">
        <f>IF(ISNUMBER(K7)=TRUE,ROUND((5/9)*(K7-32),1),"")</f>
        <v/>
      </c>
      <c r="M7" s="165"/>
      <c r="N7" s="274" t="str">
        <f>IF(ISNUMBER(M7)=TRUE,ROUND((5/9)*(M7-32),1),"")</f>
        <v/>
      </c>
      <c r="O7" s="165"/>
      <c r="P7" s="274" t="str">
        <f>IF(ISNUMBER(O7)=TRUE,ROUND((5/9)*(O7-32),1),"")</f>
        <v/>
      </c>
      <c r="Q7" s="165"/>
      <c r="R7" s="274" t="str">
        <f>IF(ISNUMBER(Q7)=TRUE,ROUND((5/9)*(Q7-32),1),"")</f>
        <v/>
      </c>
      <c r="S7" s="61"/>
      <c r="T7" s="165"/>
      <c r="U7" s="260">
        <f>ROUND(T7*746,2-LEN(INT(T7*746)))</f>
        <v>0</v>
      </c>
      <c r="V7" s="185"/>
      <c r="W7" s="185"/>
      <c r="X7" s="61"/>
      <c r="Y7" s="185"/>
      <c r="Z7" s="260">
        <f>ROUND(Y7*746,2-LEN(INT(Y7*746)))</f>
        <v>0</v>
      </c>
      <c r="AA7" s="185"/>
      <c r="AB7" s="185"/>
      <c r="AC7" s="165"/>
      <c r="AD7" s="274">
        <f>ROUND(AC7*3.8,2-LEN(INT(AC7*3.8)))</f>
        <v>0</v>
      </c>
      <c r="AE7" s="185"/>
      <c r="AF7" s="181"/>
      <c r="AG7" s="46"/>
      <c r="AH7" s="393"/>
      <c r="AI7" s="67"/>
      <c r="AJ7" s="67"/>
      <c r="AK7" s="67"/>
      <c r="AL7" s="67"/>
      <c r="AM7" s="67"/>
      <c r="AN7" s="67"/>
      <c r="AO7" s="67"/>
      <c r="AP7" s="244"/>
    </row>
    <row r="8" spans="1:42" s="32" customFormat="1" ht="32.1" customHeight="1" x14ac:dyDescent="0.25">
      <c r="A8" s="47"/>
      <c r="B8" s="182"/>
      <c r="C8" s="182"/>
      <c r="D8" s="182"/>
      <c r="E8" s="182"/>
      <c r="F8" s="260">
        <f>ROUND(E8*0.472,2-LEN(INT(E8*0.472)))</f>
        <v>0</v>
      </c>
      <c r="G8" s="182"/>
      <c r="H8" s="260">
        <f>ROUND(G8*0.00508,2-LEN(INT(G8*0.00508)))</f>
        <v>0</v>
      </c>
      <c r="I8" s="182"/>
      <c r="J8" s="260">
        <f>ROUND(I8*250,2-LEN(INT(I8*250)))</f>
        <v>0</v>
      </c>
      <c r="K8" s="165"/>
      <c r="L8" s="274" t="str">
        <f>IF(ISNUMBER(K8)=TRUE,ROUND((5/9)*(K8-32),1),"")</f>
        <v/>
      </c>
      <c r="M8" s="165"/>
      <c r="N8" s="274" t="str">
        <f>IF(ISNUMBER(M8)=TRUE,ROUND((5/9)*(M8-32),1),"")</f>
        <v/>
      </c>
      <c r="O8" s="165"/>
      <c r="P8" s="274" t="str">
        <f>IF(ISNUMBER(O8)=TRUE,ROUND((5/9)*(O8-32),1),"")</f>
        <v/>
      </c>
      <c r="Q8" s="165"/>
      <c r="R8" s="274" t="str">
        <f>IF(ISNUMBER(Q8)=TRUE,ROUND((5/9)*(Q8-32),1),"")</f>
        <v/>
      </c>
      <c r="S8" s="61"/>
      <c r="T8" s="165"/>
      <c r="U8" s="260">
        <f>ROUND(T8*746,2-LEN(INT(T8*746)))</f>
        <v>0</v>
      </c>
      <c r="V8" s="185"/>
      <c r="W8" s="185"/>
      <c r="X8" s="61"/>
      <c r="Y8" s="185"/>
      <c r="Z8" s="260">
        <f>ROUND(Y8*746,2-LEN(INT(Y8*746)))</f>
        <v>0</v>
      </c>
      <c r="AA8" s="185"/>
      <c r="AB8" s="185"/>
      <c r="AC8" s="165"/>
      <c r="AD8" s="274">
        <f>ROUND(AC8*3.8,2-LEN(INT(AC8*3.8)))</f>
        <v>0</v>
      </c>
      <c r="AE8" s="185"/>
      <c r="AF8" s="181"/>
      <c r="AG8" s="46"/>
      <c r="AH8" s="393"/>
      <c r="AI8" s="67"/>
      <c r="AJ8" s="67"/>
      <c r="AK8" s="67"/>
      <c r="AL8" s="67"/>
      <c r="AM8" s="67"/>
      <c r="AN8" s="67"/>
      <c r="AO8" s="67"/>
      <c r="AP8" s="244"/>
    </row>
    <row r="9" spans="1:42" s="32" customFormat="1" ht="32.1" customHeight="1" x14ac:dyDescent="0.25">
      <c r="A9" s="47"/>
      <c r="B9" s="182"/>
      <c r="C9" s="182"/>
      <c r="D9" s="182"/>
      <c r="E9" s="182"/>
      <c r="F9" s="260">
        <f>ROUND(E9*0.472,2-LEN(INT(E9*0.472)))</f>
        <v>0</v>
      </c>
      <c r="G9" s="182"/>
      <c r="H9" s="260">
        <f>ROUND(G9*0.00508,2-LEN(INT(G9*0.00508)))</f>
        <v>0</v>
      </c>
      <c r="I9" s="182"/>
      <c r="J9" s="260">
        <f>ROUND(I9*250,2-LEN(INT(I9*250)))</f>
        <v>0</v>
      </c>
      <c r="K9" s="165"/>
      <c r="L9" s="274" t="str">
        <f>IF(ISNUMBER(K9)=TRUE,ROUND((5/9)*(K9-32),1),"")</f>
        <v/>
      </c>
      <c r="M9" s="165"/>
      <c r="N9" s="274" t="str">
        <f>IF(ISNUMBER(M9)=TRUE,ROUND((5/9)*(M9-32),1),"")</f>
        <v/>
      </c>
      <c r="O9" s="165"/>
      <c r="P9" s="274" t="str">
        <f>IF(ISNUMBER(O9)=TRUE,ROUND((5/9)*(O9-32),1),"")</f>
        <v/>
      </c>
      <c r="Q9" s="165"/>
      <c r="R9" s="274" t="str">
        <f>IF(ISNUMBER(Q9)=TRUE,ROUND((5/9)*(Q9-32),1),"")</f>
        <v/>
      </c>
      <c r="S9" s="61"/>
      <c r="T9" s="165"/>
      <c r="U9" s="260">
        <f>ROUND(T9*746,2-LEN(INT(T9*746)))</f>
        <v>0</v>
      </c>
      <c r="V9" s="185"/>
      <c r="W9" s="185"/>
      <c r="X9" s="61"/>
      <c r="Y9" s="185"/>
      <c r="Z9" s="260">
        <f>ROUND(Y9*746,2-LEN(INT(Y9*746)))</f>
        <v>0</v>
      </c>
      <c r="AA9" s="185"/>
      <c r="AB9" s="185"/>
      <c r="AC9" s="165"/>
      <c r="AD9" s="274">
        <f>ROUND(AC9*3.8,2-LEN(INT(AC9*3.8)))</f>
        <v>0</v>
      </c>
      <c r="AE9" s="185"/>
      <c r="AF9" s="181"/>
      <c r="AG9" s="46"/>
      <c r="AH9" s="393"/>
      <c r="AI9" s="67"/>
      <c r="AJ9" s="67"/>
      <c r="AK9" s="67"/>
      <c r="AL9" s="67"/>
      <c r="AM9" s="67"/>
      <c r="AN9" s="67"/>
      <c r="AO9" s="67"/>
      <c r="AP9" s="244"/>
    </row>
    <row r="10" spans="1:42" s="32" customFormat="1" ht="32.1" customHeight="1" thickBot="1" x14ac:dyDescent="0.3">
      <c r="A10" s="29"/>
      <c r="B10" s="30"/>
      <c r="C10" s="30"/>
      <c r="D10" s="30"/>
      <c r="E10" s="30"/>
      <c r="F10" s="34">
        <f>ROUND(E10*0.472,2-LEN(INT(E10*0.472)))</f>
        <v>0</v>
      </c>
      <c r="G10" s="30"/>
      <c r="H10" s="34">
        <f>ROUND(G10*0.00508,2-LEN(INT(G10*0.00508)))</f>
        <v>0</v>
      </c>
      <c r="I10" s="30"/>
      <c r="J10" s="34">
        <f>ROUND(I10*250,2-LEN(INT(I10*250)))</f>
        <v>0</v>
      </c>
      <c r="K10" s="41"/>
      <c r="L10" s="184" t="str">
        <f>IF(ISNUMBER(K10)=TRUE,ROUND((5/9)*(K10-32),1),"")</f>
        <v/>
      </c>
      <c r="M10" s="41"/>
      <c r="N10" s="184" t="str">
        <f>IF(ISNUMBER(M10)=TRUE,ROUND((5/9)*(M10-32),1),"")</f>
        <v/>
      </c>
      <c r="O10" s="41"/>
      <c r="P10" s="184" t="str">
        <f>IF(ISNUMBER(O10)=TRUE,ROUND((5/9)*(O10-32),1),"")</f>
        <v/>
      </c>
      <c r="Q10" s="41"/>
      <c r="R10" s="184" t="str">
        <f>IF(ISNUMBER(Q10)=TRUE,ROUND((5/9)*(Q10-32),1),"")</f>
        <v/>
      </c>
      <c r="S10" s="62"/>
      <c r="T10" s="41"/>
      <c r="U10" s="34">
        <f>ROUND(T10*746,2-LEN(INT(T10*746)))</f>
        <v>0</v>
      </c>
      <c r="V10" s="149"/>
      <c r="W10" s="149"/>
      <c r="X10" s="62"/>
      <c r="Y10" s="149"/>
      <c r="Z10" s="34">
        <f>ROUND(Y10*746,2-LEN(INT(Y10*746)))</f>
        <v>0</v>
      </c>
      <c r="AA10" s="149"/>
      <c r="AB10" s="149"/>
      <c r="AC10" s="41"/>
      <c r="AD10" s="184">
        <f>ROUND(AC10*3.8,2-LEN(INT(AC10*3.8)))</f>
        <v>0</v>
      </c>
      <c r="AE10" s="149"/>
      <c r="AF10" s="184"/>
      <c r="AG10" s="31"/>
      <c r="AH10" s="391"/>
      <c r="AI10" s="306"/>
      <c r="AJ10" s="306"/>
      <c r="AK10" s="306"/>
      <c r="AL10" s="306"/>
      <c r="AM10" s="306"/>
      <c r="AN10" s="306"/>
      <c r="AO10" s="306"/>
      <c r="AP10" s="307"/>
    </row>
    <row r="11" spans="1:42" ht="25.5" customHeight="1" x14ac:dyDescent="0.25"/>
    <row r="12" spans="1:42" ht="25.5" customHeight="1" x14ac:dyDescent="0.25">
      <c r="A12" s="843" t="s">
        <v>825</v>
      </c>
      <c r="B12" s="843"/>
      <c r="C12" s="843"/>
      <c r="D12" s="843"/>
      <c r="E12" s="843"/>
      <c r="F12" s="843"/>
      <c r="G12" s="843"/>
      <c r="H12" s="843"/>
      <c r="I12" s="843"/>
      <c r="J12" s="843"/>
    </row>
    <row r="13" spans="1:42" ht="25.5" customHeight="1" x14ac:dyDescent="0.25">
      <c r="A13" s="835" t="s">
        <v>762</v>
      </c>
      <c r="B13" s="835"/>
      <c r="C13" s="835"/>
      <c r="D13" s="835"/>
      <c r="E13" s="835"/>
      <c r="F13" s="835"/>
      <c r="G13" s="835"/>
      <c r="H13" s="835"/>
      <c r="I13" s="835"/>
      <c r="J13" s="835"/>
    </row>
  </sheetData>
  <mergeCells count="38">
    <mergeCell ref="A12:J12"/>
    <mergeCell ref="A13:J13"/>
    <mergeCell ref="K3:R3"/>
    <mergeCell ref="S3:S5"/>
    <mergeCell ref="T3:W3"/>
    <mergeCell ref="V4:V5"/>
    <mergeCell ref="W4:W5"/>
    <mergeCell ref="A3:A5"/>
    <mergeCell ref="B3:B5"/>
    <mergeCell ref="Q4:R4"/>
    <mergeCell ref="K4:L4"/>
    <mergeCell ref="T4:U4"/>
    <mergeCell ref="Y4:Z4"/>
    <mergeCell ref="AC3:AD4"/>
    <mergeCell ref="AA4:AA5"/>
    <mergeCell ref="AH3:AH5"/>
    <mergeCell ref="AB4:AB5"/>
    <mergeCell ref="AL3:AL5"/>
    <mergeCell ref="AK3:AK5"/>
    <mergeCell ref="AJ3:AJ5"/>
    <mergeCell ref="AI3:AI5"/>
    <mergeCell ref="AG3:AG5"/>
    <mergeCell ref="AH2:AP2"/>
    <mergeCell ref="AP3:AP5"/>
    <mergeCell ref="C3:C5"/>
    <mergeCell ref="D3:D5"/>
    <mergeCell ref="M4:N4"/>
    <mergeCell ref="O4:P4"/>
    <mergeCell ref="E3:F4"/>
    <mergeCell ref="G3:H4"/>
    <mergeCell ref="I3:J4"/>
    <mergeCell ref="AE3:AF4"/>
    <mergeCell ref="AO3:AO5"/>
    <mergeCell ref="AN3:AN5"/>
    <mergeCell ref="AM3:AM5"/>
    <mergeCell ref="A2:AG2"/>
    <mergeCell ref="Y3:AB3"/>
    <mergeCell ref="X3:X5"/>
  </mergeCells>
  <phoneticPr fontId="0" type="noConversion"/>
  <printOptions horizontalCentered="1"/>
  <pageMargins left="0" right="0" top="1" bottom="0.75" header="0.3" footer="0.3"/>
  <pageSetup paperSize="3" scale="60" fitToWidth="2" orientation="landscape" r:id="rId1"/>
  <headerFooter alignWithMargins="0">
    <oddHeader>&amp;C&amp;16
&amp;A</oddHeader>
    <oddFooter>&amp;C&amp;14ISSUED
JUNE 2009&amp;R&amp;12&amp;F &amp;A
Page 68</oddFooter>
  </headerFooter>
  <colBreaks count="1" manualBreakCount="1">
    <brk id="33"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L17"/>
  <sheetViews>
    <sheetView showGridLines="0" zoomScale="60" zoomScaleNormal="60" zoomScalePageLayoutView="60" workbookViewId="0"/>
  </sheetViews>
  <sheetFormatPr defaultColWidth="9.109375" defaultRowHeight="13.2" x14ac:dyDescent="0.25"/>
  <cols>
    <col min="1" max="1" width="9" style="2" customWidth="1"/>
    <col min="2" max="2" width="13.44140625" style="2" customWidth="1"/>
    <col min="3" max="5" width="12.109375" style="2" customWidth="1"/>
    <col min="6" max="19" width="8.109375" style="2" customWidth="1"/>
    <col min="20" max="20" width="6.6640625" style="2" customWidth="1"/>
    <col min="21" max="21" width="8.33203125" style="2" customWidth="1"/>
    <col min="22" max="22" width="8.6640625" style="2" customWidth="1"/>
    <col min="23" max="23" width="9.6640625" style="2" customWidth="1"/>
    <col min="24" max="24" width="8" style="2" customWidth="1"/>
    <col min="25" max="26" width="8.6640625" style="2" customWidth="1"/>
    <col min="27" max="27" width="9.88671875" style="2" customWidth="1"/>
    <col min="28" max="28" width="14.5546875" style="2" customWidth="1"/>
    <col min="29" max="29" width="64.109375" style="2" customWidth="1"/>
    <col min="30" max="30" width="21.88671875" style="2" bestFit="1" customWidth="1"/>
    <col min="31" max="32" width="12.6640625" style="2" customWidth="1"/>
    <col min="33" max="33" width="18.88671875" style="2" customWidth="1"/>
    <col min="34" max="34" width="17.88671875" style="2" customWidth="1"/>
    <col min="35" max="37" width="20.6640625" style="2" customWidth="1"/>
    <col min="38" max="38" width="8.6640625" style="2" customWidth="1"/>
    <col min="39" max="16384" width="9.109375" style="2"/>
  </cols>
  <sheetData>
    <row r="1" spans="1:38" ht="44.25" customHeight="1" thickBot="1" x14ac:dyDescent="0.3"/>
    <row r="2" spans="1:38" s="27" customFormat="1" ht="25.5" customHeight="1" x14ac:dyDescent="0.25">
      <c r="A2" s="823" t="s">
        <v>1061</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5"/>
      <c r="AD2" s="1070" t="s">
        <v>909</v>
      </c>
      <c r="AE2" s="1032"/>
      <c r="AF2" s="1032"/>
      <c r="AG2" s="1032"/>
      <c r="AH2" s="1032"/>
      <c r="AI2" s="1032"/>
      <c r="AJ2" s="1032"/>
      <c r="AK2" s="1032"/>
      <c r="AL2" s="1033"/>
    </row>
    <row r="3" spans="1:38" s="4" customFormat="1" ht="25.5" customHeight="1" x14ac:dyDescent="0.25">
      <c r="A3" s="828" t="s">
        <v>911</v>
      </c>
      <c r="B3" s="826" t="s">
        <v>836</v>
      </c>
      <c r="C3" s="826" t="s">
        <v>929</v>
      </c>
      <c r="D3" s="826" t="s">
        <v>925</v>
      </c>
      <c r="E3" s="826" t="s">
        <v>842</v>
      </c>
      <c r="F3" s="826" t="s">
        <v>1721</v>
      </c>
      <c r="G3" s="826"/>
      <c r="H3" s="826" t="s">
        <v>808</v>
      </c>
      <c r="I3" s="826"/>
      <c r="J3" s="826" t="s">
        <v>1024</v>
      </c>
      <c r="K3" s="826"/>
      <c r="L3" s="826" t="s">
        <v>1018</v>
      </c>
      <c r="M3" s="826"/>
      <c r="N3" s="826"/>
      <c r="O3" s="826"/>
      <c r="P3" s="826"/>
      <c r="Q3" s="826"/>
      <c r="R3" s="826"/>
      <c r="S3" s="826"/>
      <c r="T3" s="826" t="s">
        <v>1060</v>
      </c>
      <c r="U3" s="826" t="s">
        <v>856</v>
      </c>
      <c r="V3" s="826"/>
      <c r="W3" s="826"/>
      <c r="X3" s="826"/>
      <c r="Y3" s="826" t="s">
        <v>804</v>
      </c>
      <c r="Z3" s="826"/>
      <c r="AA3" s="826" t="s">
        <v>1315</v>
      </c>
      <c r="AB3" s="826"/>
      <c r="AC3" s="1076" t="s">
        <v>822</v>
      </c>
      <c r="AD3" s="818" t="s">
        <v>906</v>
      </c>
      <c r="AE3" s="815" t="s">
        <v>931</v>
      </c>
      <c r="AF3" s="815" t="s">
        <v>932</v>
      </c>
      <c r="AG3" s="815" t="s">
        <v>2085</v>
      </c>
      <c r="AH3" s="815" t="s">
        <v>2086</v>
      </c>
      <c r="AI3" s="815" t="s">
        <v>933</v>
      </c>
      <c r="AJ3" s="815" t="s">
        <v>940</v>
      </c>
      <c r="AK3" s="815" t="s">
        <v>941</v>
      </c>
      <c r="AL3" s="812" t="s">
        <v>934</v>
      </c>
    </row>
    <row r="4" spans="1:38" s="4" customFormat="1" ht="39" customHeight="1" x14ac:dyDescent="0.25">
      <c r="A4" s="828"/>
      <c r="B4" s="826"/>
      <c r="C4" s="826"/>
      <c r="D4" s="826"/>
      <c r="E4" s="826"/>
      <c r="F4" s="826"/>
      <c r="G4" s="826"/>
      <c r="H4" s="826"/>
      <c r="I4" s="826"/>
      <c r="J4" s="826"/>
      <c r="K4" s="826"/>
      <c r="L4" s="826" t="s">
        <v>1631</v>
      </c>
      <c r="M4" s="826"/>
      <c r="N4" s="826" t="s">
        <v>196</v>
      </c>
      <c r="O4" s="826"/>
      <c r="P4" s="826" t="s">
        <v>194</v>
      </c>
      <c r="Q4" s="826"/>
      <c r="R4" s="826" t="s">
        <v>195</v>
      </c>
      <c r="S4" s="826"/>
      <c r="T4" s="826"/>
      <c r="U4" s="826" t="s">
        <v>982</v>
      </c>
      <c r="V4" s="826"/>
      <c r="W4" s="826" t="s">
        <v>960</v>
      </c>
      <c r="X4" s="826" t="s">
        <v>959</v>
      </c>
      <c r="Y4" s="826"/>
      <c r="Z4" s="826"/>
      <c r="AA4" s="826"/>
      <c r="AB4" s="826"/>
      <c r="AC4" s="1076"/>
      <c r="AD4" s="819"/>
      <c r="AE4" s="816"/>
      <c r="AF4" s="816"/>
      <c r="AG4" s="816"/>
      <c r="AH4" s="816"/>
      <c r="AI4" s="816"/>
      <c r="AJ4" s="816"/>
      <c r="AK4" s="816"/>
      <c r="AL4" s="813"/>
    </row>
    <row r="5" spans="1:38" s="4" customFormat="1" ht="25.5" customHeight="1" thickBot="1" x14ac:dyDescent="0.3">
      <c r="A5" s="829"/>
      <c r="B5" s="827"/>
      <c r="C5" s="827"/>
      <c r="D5" s="827"/>
      <c r="E5" s="827"/>
      <c r="F5" s="243" t="s">
        <v>955</v>
      </c>
      <c r="G5" s="243" t="s">
        <v>949</v>
      </c>
      <c r="H5" s="243" t="s">
        <v>807</v>
      </c>
      <c r="I5" s="243" t="s">
        <v>806</v>
      </c>
      <c r="J5" s="243" t="s">
        <v>973</v>
      </c>
      <c r="K5" s="243" t="s">
        <v>980</v>
      </c>
      <c r="L5" s="243" t="s">
        <v>971</v>
      </c>
      <c r="M5" s="243" t="s">
        <v>953</v>
      </c>
      <c r="N5" s="243" t="s">
        <v>971</v>
      </c>
      <c r="O5" s="243" t="s">
        <v>953</v>
      </c>
      <c r="P5" s="243" t="s">
        <v>971</v>
      </c>
      <c r="Q5" s="243" t="s">
        <v>953</v>
      </c>
      <c r="R5" s="243" t="s">
        <v>971</v>
      </c>
      <c r="S5" s="243" t="s">
        <v>953</v>
      </c>
      <c r="T5" s="827"/>
      <c r="U5" s="243" t="s">
        <v>817</v>
      </c>
      <c r="V5" s="243" t="s">
        <v>818</v>
      </c>
      <c r="W5" s="827"/>
      <c r="X5" s="827"/>
      <c r="Y5" s="300" t="s">
        <v>1191</v>
      </c>
      <c r="Z5" s="300" t="s">
        <v>761</v>
      </c>
      <c r="AA5" s="300" t="s">
        <v>943</v>
      </c>
      <c r="AB5" s="300" t="s">
        <v>944</v>
      </c>
      <c r="AC5" s="1077"/>
      <c r="AD5" s="820"/>
      <c r="AE5" s="817"/>
      <c r="AF5" s="817"/>
      <c r="AG5" s="817"/>
      <c r="AH5" s="817"/>
      <c r="AI5" s="817"/>
      <c r="AJ5" s="817"/>
      <c r="AK5" s="817"/>
      <c r="AL5" s="814"/>
    </row>
    <row r="6" spans="1:38" s="32" customFormat="1" ht="32.1" customHeight="1" thickTop="1" x14ac:dyDescent="0.25">
      <c r="A6" s="245" t="s">
        <v>1189</v>
      </c>
      <c r="B6" s="246" t="s">
        <v>854</v>
      </c>
      <c r="C6" s="246" t="s">
        <v>1187</v>
      </c>
      <c r="D6" s="246" t="s">
        <v>1190</v>
      </c>
      <c r="E6" s="246" t="s">
        <v>1188</v>
      </c>
      <c r="F6" s="259">
        <v>12000</v>
      </c>
      <c r="G6" s="260">
        <f>ROUND(F6*0.472,2-LEN(INT(F6*0.472)))</f>
        <v>5700</v>
      </c>
      <c r="H6" s="264">
        <v>400</v>
      </c>
      <c r="I6" s="260">
        <f>ROUND(H6*0.00508,2-LEN(INT(H6*0.00508)))</f>
        <v>2</v>
      </c>
      <c r="J6" s="259">
        <v>0.5</v>
      </c>
      <c r="K6" s="260">
        <f>ROUND(J6*250,2-LEN(INT(J6*250)))</f>
        <v>130</v>
      </c>
      <c r="L6" s="259">
        <v>105</v>
      </c>
      <c r="M6" s="274">
        <f>IF(ISNUMBER(L6)=TRUE,ROUND((5/9)*(L6-32),1),"")</f>
        <v>40.6</v>
      </c>
      <c r="N6" s="259">
        <v>70</v>
      </c>
      <c r="O6" s="274">
        <f t="shared" ref="O6:O14" si="0">IF(ISNUMBER(N6)=TRUE,ROUND((5/9)*(N6-32),1),"")</f>
        <v>21.1</v>
      </c>
      <c r="P6" s="259">
        <v>74</v>
      </c>
      <c r="Q6" s="274">
        <f t="shared" ref="Q6:Q14" si="1">IF(ISNUMBER(P6)=TRUE,ROUND((5/9)*(P6-32),1),"")</f>
        <v>23.3</v>
      </c>
      <c r="R6" s="259">
        <v>70</v>
      </c>
      <c r="S6" s="274">
        <f t="shared" ref="S6:S14" si="2">IF(ISNUMBER(R6)=TRUE,ROUND((5/9)*(R6-32),1),"")</f>
        <v>21.1</v>
      </c>
      <c r="T6" s="289">
        <v>0.9</v>
      </c>
      <c r="U6" s="264">
        <v>1</v>
      </c>
      <c r="V6" s="260">
        <f>ROUND(U6*746,2-LEN(INT(U6*746)))</f>
        <v>750</v>
      </c>
      <c r="W6" s="264">
        <v>1</v>
      </c>
      <c r="X6" s="264">
        <v>115</v>
      </c>
      <c r="Y6" s="259">
        <v>25</v>
      </c>
      <c r="Z6" s="274">
        <f>ROUND(Y6*3.8,2-LEN(INT(Y6*3.8)))</f>
        <v>95</v>
      </c>
      <c r="AA6" s="264" t="s">
        <v>1776</v>
      </c>
      <c r="AB6" s="274" t="s">
        <v>1316</v>
      </c>
      <c r="AC6" s="247" t="s">
        <v>1153</v>
      </c>
      <c r="AD6" s="392"/>
      <c r="AE6" s="302"/>
      <c r="AF6" s="302"/>
      <c r="AG6" s="302"/>
      <c r="AH6" s="302"/>
      <c r="AI6" s="302"/>
      <c r="AJ6" s="302"/>
      <c r="AK6" s="302"/>
      <c r="AL6" s="249"/>
    </row>
    <row r="7" spans="1:38" s="32" customFormat="1" ht="32.1" customHeight="1" x14ac:dyDescent="0.25">
      <c r="A7" s="47"/>
      <c r="B7" s="182"/>
      <c r="C7" s="182"/>
      <c r="D7" s="182"/>
      <c r="E7" s="182"/>
      <c r="F7" s="182"/>
      <c r="G7" s="260">
        <f t="shared" ref="G7:G14" si="3">ROUND(F7*0.472,2-LEN(INT(F7*0.472)))</f>
        <v>0</v>
      </c>
      <c r="H7" s="182"/>
      <c r="I7" s="260">
        <f t="shared" ref="I7:I14" si="4">ROUND(H7*0.00508,2-LEN(INT(H7*0.00508)))</f>
        <v>0</v>
      </c>
      <c r="J7" s="182"/>
      <c r="K7" s="260">
        <f t="shared" ref="K7:K14" si="5">ROUND(J7*250,2-LEN(INT(J7*250)))</f>
        <v>0</v>
      </c>
      <c r="L7" s="165"/>
      <c r="M7" s="274" t="str">
        <f t="shared" ref="M7:M14" si="6">IF(ISNUMBER(L7)=TRUE,ROUND((5/9)*(L7-32),1),"")</f>
        <v/>
      </c>
      <c r="N7" s="165"/>
      <c r="O7" s="274" t="str">
        <f t="shared" si="0"/>
        <v/>
      </c>
      <c r="P7" s="165"/>
      <c r="Q7" s="274" t="str">
        <f t="shared" si="1"/>
        <v/>
      </c>
      <c r="R7" s="165"/>
      <c r="S7" s="274" t="str">
        <f t="shared" si="2"/>
        <v/>
      </c>
      <c r="T7" s="61"/>
      <c r="U7" s="185"/>
      <c r="V7" s="260">
        <f t="shared" ref="V7:V14" si="7">ROUND(U7*746,2-LEN(INT(U7*746)))</f>
        <v>0</v>
      </c>
      <c r="W7" s="185"/>
      <c r="X7" s="185"/>
      <c r="Y7" s="165"/>
      <c r="Z7" s="274">
        <f t="shared" ref="Z7:Z14" si="8">ROUND(Y7*3.8,2-LEN(INT(Y7*3.8)))</f>
        <v>0</v>
      </c>
      <c r="AA7" s="185"/>
      <c r="AB7" s="181"/>
      <c r="AC7" s="46"/>
      <c r="AD7" s="393"/>
      <c r="AE7" s="67"/>
      <c r="AF7" s="67"/>
      <c r="AG7" s="67"/>
      <c r="AH7" s="67"/>
      <c r="AI7" s="67"/>
      <c r="AJ7" s="67"/>
      <c r="AK7" s="67"/>
      <c r="AL7" s="244"/>
    </row>
    <row r="8" spans="1:38" s="32" customFormat="1" ht="32.1" customHeight="1" x14ac:dyDescent="0.25">
      <c r="A8" s="47"/>
      <c r="B8" s="182"/>
      <c r="C8" s="182"/>
      <c r="D8" s="182"/>
      <c r="E8" s="182"/>
      <c r="F8" s="182"/>
      <c r="G8" s="260">
        <f t="shared" si="3"/>
        <v>0</v>
      </c>
      <c r="H8" s="182"/>
      <c r="I8" s="260">
        <f t="shared" si="4"/>
        <v>0</v>
      </c>
      <c r="J8" s="182"/>
      <c r="K8" s="260">
        <f t="shared" si="5"/>
        <v>0</v>
      </c>
      <c r="L8" s="165"/>
      <c r="M8" s="274" t="str">
        <f t="shared" si="6"/>
        <v/>
      </c>
      <c r="N8" s="165"/>
      <c r="O8" s="274" t="str">
        <f t="shared" si="0"/>
        <v/>
      </c>
      <c r="P8" s="165"/>
      <c r="Q8" s="274" t="str">
        <f t="shared" si="1"/>
        <v/>
      </c>
      <c r="R8" s="165"/>
      <c r="S8" s="274" t="str">
        <f t="shared" si="2"/>
        <v/>
      </c>
      <c r="T8" s="61"/>
      <c r="U8" s="185"/>
      <c r="V8" s="260">
        <f t="shared" si="7"/>
        <v>0</v>
      </c>
      <c r="W8" s="185"/>
      <c r="X8" s="185"/>
      <c r="Y8" s="165"/>
      <c r="Z8" s="274">
        <f t="shared" si="8"/>
        <v>0</v>
      </c>
      <c r="AA8" s="185"/>
      <c r="AB8" s="181"/>
      <c r="AC8" s="46"/>
      <c r="AD8" s="393"/>
      <c r="AE8" s="67"/>
      <c r="AF8" s="67"/>
      <c r="AG8" s="67"/>
      <c r="AH8" s="67"/>
      <c r="AI8" s="67"/>
      <c r="AJ8" s="67"/>
      <c r="AK8" s="67"/>
      <c r="AL8" s="244"/>
    </row>
    <row r="9" spans="1:38" s="32" customFormat="1" ht="32.1" customHeight="1" x14ac:dyDescent="0.25">
      <c r="A9" s="47"/>
      <c r="B9" s="182"/>
      <c r="C9" s="182"/>
      <c r="D9" s="182"/>
      <c r="E9" s="182"/>
      <c r="F9" s="182"/>
      <c r="G9" s="260">
        <f t="shared" si="3"/>
        <v>0</v>
      </c>
      <c r="H9" s="182"/>
      <c r="I9" s="260">
        <f t="shared" si="4"/>
        <v>0</v>
      </c>
      <c r="J9" s="182"/>
      <c r="K9" s="260">
        <f t="shared" si="5"/>
        <v>0</v>
      </c>
      <c r="L9" s="165"/>
      <c r="M9" s="274" t="str">
        <f t="shared" si="6"/>
        <v/>
      </c>
      <c r="N9" s="165"/>
      <c r="O9" s="274" t="str">
        <f t="shared" si="0"/>
        <v/>
      </c>
      <c r="P9" s="165"/>
      <c r="Q9" s="274" t="str">
        <f t="shared" si="1"/>
        <v/>
      </c>
      <c r="R9" s="165"/>
      <c r="S9" s="274" t="str">
        <f t="shared" si="2"/>
        <v/>
      </c>
      <c r="T9" s="61"/>
      <c r="U9" s="185"/>
      <c r="V9" s="260">
        <f t="shared" si="7"/>
        <v>0</v>
      </c>
      <c r="W9" s="185"/>
      <c r="X9" s="185"/>
      <c r="Y9" s="165"/>
      <c r="Z9" s="274">
        <f t="shared" si="8"/>
        <v>0</v>
      </c>
      <c r="AA9" s="185"/>
      <c r="AB9" s="181"/>
      <c r="AC9" s="46"/>
      <c r="AD9" s="393"/>
      <c r="AE9" s="67"/>
      <c r="AF9" s="67"/>
      <c r="AG9" s="67"/>
      <c r="AH9" s="67"/>
      <c r="AI9" s="67"/>
      <c r="AJ9" s="67"/>
      <c r="AK9" s="67"/>
      <c r="AL9" s="244"/>
    </row>
    <row r="10" spans="1:38" s="32" customFormat="1" ht="32.1" customHeight="1" x14ac:dyDescent="0.25">
      <c r="A10" s="47"/>
      <c r="B10" s="182"/>
      <c r="C10" s="182"/>
      <c r="D10" s="182"/>
      <c r="E10" s="182"/>
      <c r="F10" s="182"/>
      <c r="G10" s="260">
        <f t="shared" si="3"/>
        <v>0</v>
      </c>
      <c r="H10" s="182"/>
      <c r="I10" s="260">
        <f t="shared" si="4"/>
        <v>0</v>
      </c>
      <c r="J10" s="182"/>
      <c r="K10" s="260">
        <f t="shared" si="5"/>
        <v>0</v>
      </c>
      <c r="L10" s="165"/>
      <c r="M10" s="274" t="str">
        <f t="shared" si="6"/>
        <v/>
      </c>
      <c r="N10" s="165"/>
      <c r="O10" s="274" t="str">
        <f t="shared" si="0"/>
        <v/>
      </c>
      <c r="P10" s="165"/>
      <c r="Q10" s="274" t="str">
        <f t="shared" si="1"/>
        <v/>
      </c>
      <c r="R10" s="165"/>
      <c r="S10" s="274" t="str">
        <f t="shared" si="2"/>
        <v/>
      </c>
      <c r="T10" s="61"/>
      <c r="U10" s="185"/>
      <c r="V10" s="260">
        <f t="shared" si="7"/>
        <v>0</v>
      </c>
      <c r="W10" s="185"/>
      <c r="X10" s="185"/>
      <c r="Y10" s="165"/>
      <c r="Z10" s="274">
        <f t="shared" si="8"/>
        <v>0</v>
      </c>
      <c r="AA10" s="185"/>
      <c r="AB10" s="181"/>
      <c r="AC10" s="46"/>
      <c r="AD10" s="393"/>
      <c r="AE10" s="67"/>
      <c r="AF10" s="67"/>
      <c r="AG10" s="67"/>
      <c r="AH10" s="67"/>
      <c r="AI10" s="67"/>
      <c r="AJ10" s="67"/>
      <c r="AK10" s="67"/>
      <c r="AL10" s="244"/>
    </row>
    <row r="11" spans="1:38" s="32" customFormat="1" ht="32.1" customHeight="1" x14ac:dyDescent="0.25">
      <c r="A11" s="47"/>
      <c r="B11" s="182"/>
      <c r="C11" s="182"/>
      <c r="D11" s="182"/>
      <c r="E11" s="182"/>
      <c r="F11" s="182"/>
      <c r="G11" s="260">
        <f t="shared" si="3"/>
        <v>0</v>
      </c>
      <c r="H11" s="182"/>
      <c r="I11" s="260">
        <f t="shared" si="4"/>
        <v>0</v>
      </c>
      <c r="J11" s="182"/>
      <c r="K11" s="260">
        <f t="shared" si="5"/>
        <v>0</v>
      </c>
      <c r="L11" s="165"/>
      <c r="M11" s="274" t="str">
        <f t="shared" si="6"/>
        <v/>
      </c>
      <c r="N11" s="165"/>
      <c r="O11" s="274" t="str">
        <f t="shared" si="0"/>
        <v/>
      </c>
      <c r="P11" s="165"/>
      <c r="Q11" s="274" t="str">
        <f t="shared" si="1"/>
        <v/>
      </c>
      <c r="R11" s="165"/>
      <c r="S11" s="274" t="str">
        <f t="shared" si="2"/>
        <v/>
      </c>
      <c r="T11" s="61"/>
      <c r="U11" s="185"/>
      <c r="V11" s="260">
        <f t="shared" si="7"/>
        <v>0</v>
      </c>
      <c r="W11" s="185"/>
      <c r="X11" s="185"/>
      <c r="Y11" s="165"/>
      <c r="Z11" s="274">
        <f t="shared" si="8"/>
        <v>0</v>
      </c>
      <c r="AA11" s="185"/>
      <c r="AB11" s="181"/>
      <c r="AC11" s="46"/>
      <c r="AD11" s="393"/>
      <c r="AE11" s="67"/>
      <c r="AF11" s="67"/>
      <c r="AG11" s="67"/>
      <c r="AH11" s="67"/>
      <c r="AI11" s="67"/>
      <c r="AJ11" s="67"/>
      <c r="AK11" s="67"/>
      <c r="AL11" s="244"/>
    </row>
    <row r="12" spans="1:38" s="32" customFormat="1" ht="32.1" customHeight="1" x14ac:dyDescent="0.25">
      <c r="A12" s="47"/>
      <c r="B12" s="182"/>
      <c r="C12" s="182"/>
      <c r="D12" s="182"/>
      <c r="E12" s="182"/>
      <c r="F12" s="182"/>
      <c r="G12" s="260">
        <f t="shared" si="3"/>
        <v>0</v>
      </c>
      <c r="H12" s="182"/>
      <c r="I12" s="260">
        <f t="shared" si="4"/>
        <v>0</v>
      </c>
      <c r="J12" s="182"/>
      <c r="K12" s="260">
        <f t="shared" si="5"/>
        <v>0</v>
      </c>
      <c r="L12" s="165"/>
      <c r="M12" s="274" t="str">
        <f t="shared" si="6"/>
        <v/>
      </c>
      <c r="N12" s="165"/>
      <c r="O12" s="274" t="str">
        <f t="shared" si="0"/>
        <v/>
      </c>
      <c r="P12" s="165"/>
      <c r="Q12" s="274" t="str">
        <f t="shared" si="1"/>
        <v/>
      </c>
      <c r="R12" s="165"/>
      <c r="S12" s="274" t="str">
        <f t="shared" si="2"/>
        <v/>
      </c>
      <c r="T12" s="61"/>
      <c r="U12" s="185"/>
      <c r="V12" s="260">
        <f t="shared" si="7"/>
        <v>0</v>
      </c>
      <c r="W12" s="185"/>
      <c r="X12" s="185"/>
      <c r="Y12" s="165"/>
      <c r="Z12" s="274">
        <f t="shared" si="8"/>
        <v>0</v>
      </c>
      <c r="AA12" s="185"/>
      <c r="AB12" s="181"/>
      <c r="AC12" s="46"/>
      <c r="AD12" s="393"/>
      <c r="AE12" s="67"/>
      <c r="AF12" s="67"/>
      <c r="AG12" s="67"/>
      <c r="AH12" s="67"/>
      <c r="AI12" s="67"/>
      <c r="AJ12" s="67"/>
      <c r="AK12" s="67"/>
      <c r="AL12" s="244"/>
    </row>
    <row r="13" spans="1:38" s="32" customFormat="1" ht="32.1" customHeight="1" x14ac:dyDescent="0.25">
      <c r="A13" s="47"/>
      <c r="B13" s="182"/>
      <c r="C13" s="182"/>
      <c r="D13" s="182"/>
      <c r="E13" s="182"/>
      <c r="F13" s="182"/>
      <c r="G13" s="260">
        <f t="shared" si="3"/>
        <v>0</v>
      </c>
      <c r="H13" s="182"/>
      <c r="I13" s="260">
        <f t="shared" si="4"/>
        <v>0</v>
      </c>
      <c r="J13" s="182"/>
      <c r="K13" s="260">
        <f t="shared" si="5"/>
        <v>0</v>
      </c>
      <c r="L13" s="165"/>
      <c r="M13" s="274" t="str">
        <f t="shared" si="6"/>
        <v/>
      </c>
      <c r="N13" s="165"/>
      <c r="O13" s="274" t="str">
        <f t="shared" si="0"/>
        <v/>
      </c>
      <c r="P13" s="165"/>
      <c r="Q13" s="274" t="str">
        <f t="shared" si="1"/>
        <v/>
      </c>
      <c r="R13" s="165"/>
      <c r="S13" s="274" t="str">
        <f t="shared" si="2"/>
        <v/>
      </c>
      <c r="T13" s="61"/>
      <c r="U13" s="185"/>
      <c r="V13" s="260">
        <f t="shared" si="7"/>
        <v>0</v>
      </c>
      <c r="W13" s="185"/>
      <c r="X13" s="185"/>
      <c r="Y13" s="165"/>
      <c r="Z13" s="274">
        <f t="shared" si="8"/>
        <v>0</v>
      </c>
      <c r="AA13" s="185"/>
      <c r="AB13" s="181"/>
      <c r="AC13" s="46"/>
      <c r="AD13" s="393"/>
      <c r="AE13" s="67"/>
      <c r="AF13" s="67"/>
      <c r="AG13" s="67"/>
      <c r="AH13" s="67"/>
      <c r="AI13" s="67"/>
      <c r="AJ13" s="67"/>
      <c r="AK13" s="67"/>
      <c r="AL13" s="244"/>
    </row>
    <row r="14" spans="1:38" s="32" customFormat="1" ht="32.1" customHeight="1" thickBot="1" x14ac:dyDescent="0.3">
      <c r="A14" s="29"/>
      <c r="B14" s="30"/>
      <c r="C14" s="30"/>
      <c r="D14" s="30"/>
      <c r="E14" s="30"/>
      <c r="F14" s="30"/>
      <c r="G14" s="34">
        <f t="shared" si="3"/>
        <v>0</v>
      </c>
      <c r="H14" s="30"/>
      <c r="I14" s="34">
        <f t="shared" si="4"/>
        <v>0</v>
      </c>
      <c r="J14" s="30"/>
      <c r="K14" s="34">
        <f t="shared" si="5"/>
        <v>0</v>
      </c>
      <c r="L14" s="41"/>
      <c r="M14" s="184" t="str">
        <f t="shared" si="6"/>
        <v/>
      </c>
      <c r="N14" s="41"/>
      <c r="O14" s="184" t="str">
        <f t="shared" si="0"/>
        <v/>
      </c>
      <c r="P14" s="41"/>
      <c r="Q14" s="184" t="str">
        <f t="shared" si="1"/>
        <v/>
      </c>
      <c r="R14" s="41"/>
      <c r="S14" s="184" t="str">
        <f t="shared" si="2"/>
        <v/>
      </c>
      <c r="T14" s="62"/>
      <c r="U14" s="149"/>
      <c r="V14" s="34">
        <f t="shared" si="7"/>
        <v>0</v>
      </c>
      <c r="W14" s="149"/>
      <c r="X14" s="149"/>
      <c r="Y14" s="41"/>
      <c r="Z14" s="184">
        <f t="shared" si="8"/>
        <v>0</v>
      </c>
      <c r="AA14" s="149"/>
      <c r="AB14" s="184"/>
      <c r="AC14" s="31"/>
      <c r="AD14" s="391"/>
      <c r="AE14" s="306"/>
      <c r="AF14" s="306"/>
      <c r="AG14" s="306"/>
      <c r="AH14" s="306"/>
      <c r="AI14" s="306"/>
      <c r="AJ14" s="306"/>
      <c r="AK14" s="306"/>
      <c r="AL14" s="307"/>
    </row>
    <row r="15" spans="1:38" ht="25.5" customHeight="1" x14ac:dyDescent="0.25">
      <c r="AD15" s="24"/>
      <c r="AE15" s="24"/>
      <c r="AF15" s="24"/>
      <c r="AG15" s="24"/>
      <c r="AH15" s="24"/>
      <c r="AI15" s="24"/>
      <c r="AJ15" s="24"/>
      <c r="AK15" s="24"/>
    </row>
    <row r="16" spans="1:38" ht="25.5" customHeight="1" x14ac:dyDescent="0.25">
      <c r="A16" s="843" t="s">
        <v>825</v>
      </c>
      <c r="B16" s="843"/>
      <c r="C16" s="843"/>
      <c r="D16" s="843"/>
      <c r="E16" s="843"/>
      <c r="F16" s="843"/>
      <c r="G16" s="843"/>
      <c r="AD16" s="24"/>
      <c r="AE16" s="24"/>
      <c r="AF16" s="24"/>
      <c r="AG16" s="24"/>
      <c r="AH16" s="24"/>
      <c r="AI16" s="24"/>
      <c r="AJ16" s="24"/>
      <c r="AK16" s="24"/>
    </row>
    <row r="17" spans="1:37" ht="25.5" customHeight="1" x14ac:dyDescent="0.25">
      <c r="A17" s="835" t="s">
        <v>796</v>
      </c>
      <c r="B17" s="835"/>
      <c r="C17" s="835"/>
      <c r="D17" s="835"/>
      <c r="E17" s="835"/>
      <c r="F17" s="835"/>
      <c r="G17" s="835"/>
      <c r="AD17" s="24"/>
      <c r="AE17" s="24"/>
      <c r="AF17" s="24"/>
      <c r="AG17" s="24"/>
      <c r="AH17" s="24"/>
      <c r="AI17" s="24"/>
      <c r="AJ17" s="24"/>
      <c r="AK17" s="24"/>
    </row>
  </sheetData>
  <mergeCells count="34">
    <mergeCell ref="AI3:AI5"/>
    <mergeCell ref="AH3:AH5"/>
    <mergeCell ref="A16:G16"/>
    <mergeCell ref="X4:X5"/>
    <mergeCell ref="Y3:Z4"/>
    <mergeCell ref="A17:G17"/>
    <mergeCell ref="H3:I4"/>
    <mergeCell ref="W4:W5"/>
    <mergeCell ref="T3:T5"/>
    <mergeCell ref="F3:G4"/>
    <mergeCell ref="D3:D5"/>
    <mergeCell ref="U4:V4"/>
    <mergeCell ref="L3:S3"/>
    <mergeCell ref="R4:S4"/>
    <mergeCell ref="E3:E5"/>
    <mergeCell ref="J3:K4"/>
    <mergeCell ref="N4:O4"/>
    <mergeCell ref="L4:M4"/>
    <mergeCell ref="AD2:AL2"/>
    <mergeCell ref="AL3:AL5"/>
    <mergeCell ref="A2:AC2"/>
    <mergeCell ref="A3:A5"/>
    <mergeCell ref="B3:B5"/>
    <mergeCell ref="C3:C5"/>
    <mergeCell ref="AC3:AC5"/>
    <mergeCell ref="P4:Q4"/>
    <mergeCell ref="AA3:AB4"/>
    <mergeCell ref="U3:X3"/>
    <mergeCell ref="AG3:AG5"/>
    <mergeCell ref="AF3:AF5"/>
    <mergeCell ref="AE3:AE5"/>
    <mergeCell ref="AD3:AD5"/>
    <mergeCell ref="AK3:AK5"/>
    <mergeCell ref="AJ3:AJ5"/>
  </mergeCells>
  <phoneticPr fontId="0" type="noConversion"/>
  <printOptions horizontalCentered="1"/>
  <pageMargins left="0" right="0" top="1" bottom="0.75" header="0.3" footer="0.3"/>
  <pageSetup paperSize="3" scale="65" fitToWidth="2" orientation="landscape" r:id="rId1"/>
  <headerFooter alignWithMargins="0">
    <oddHeader>&amp;C&amp;16
&amp;A</oddHeader>
    <oddFooter>&amp;C&amp;14ISSUED
JUNE 2009&amp;R&amp;12&amp;F &amp;A
Page 69</oddFooter>
  </headerFooter>
  <colBreaks count="1" manualBreakCount="1">
    <brk id="29"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A22"/>
  <sheetViews>
    <sheetView showGridLines="0" zoomScale="60" zoomScaleNormal="60" zoomScalePageLayoutView="60" workbookViewId="0"/>
  </sheetViews>
  <sheetFormatPr defaultColWidth="9.109375" defaultRowHeight="13.2" x14ac:dyDescent="0.25"/>
  <cols>
    <col min="1" max="1" width="10" style="2" bestFit="1" customWidth="1"/>
    <col min="2" max="2" width="15.109375" style="2" customWidth="1"/>
    <col min="3" max="12" width="8.5546875" style="2" customWidth="1"/>
    <col min="13" max="13" width="8.6640625" style="2" bestFit="1" customWidth="1"/>
    <col min="14" max="14" width="9.6640625" style="2" bestFit="1" customWidth="1"/>
    <col min="15" max="15" width="7.5546875" style="2" bestFit="1" customWidth="1"/>
    <col min="16" max="17" width="8.6640625" style="2" customWidth="1"/>
    <col min="18" max="18" width="39.5546875" style="2" customWidth="1"/>
    <col min="19" max="19" width="21.88671875" style="2" bestFit="1" customWidth="1"/>
    <col min="20" max="21" width="12.6640625" style="2" customWidth="1"/>
    <col min="22" max="22" width="18.88671875" style="2" customWidth="1"/>
    <col min="23" max="23" width="17.88671875" style="2" customWidth="1"/>
    <col min="24" max="26" width="20.6640625" style="2" customWidth="1"/>
    <col min="27" max="27" width="8.6640625" style="2" customWidth="1"/>
    <col min="28" max="16384" width="9.109375" style="2"/>
  </cols>
  <sheetData>
    <row r="1" spans="1:27" ht="44.25" customHeight="1" thickBot="1" x14ac:dyDescent="0.3"/>
    <row r="2" spans="1:27" s="27" customFormat="1" ht="26.25" customHeight="1" x14ac:dyDescent="0.25">
      <c r="A2" s="869" t="s">
        <v>1582</v>
      </c>
      <c r="B2" s="870"/>
      <c r="C2" s="870"/>
      <c r="D2" s="870"/>
      <c r="E2" s="870"/>
      <c r="F2" s="870"/>
      <c r="G2" s="870"/>
      <c r="H2" s="870"/>
      <c r="I2" s="870"/>
      <c r="J2" s="870"/>
      <c r="K2" s="870"/>
      <c r="L2" s="870"/>
      <c r="M2" s="870"/>
      <c r="N2" s="870"/>
      <c r="O2" s="870"/>
      <c r="P2" s="870"/>
      <c r="Q2" s="870"/>
      <c r="R2" s="871"/>
      <c r="S2" s="1070" t="s">
        <v>909</v>
      </c>
      <c r="T2" s="1032"/>
      <c r="U2" s="1032"/>
      <c r="V2" s="1032"/>
      <c r="W2" s="1032"/>
      <c r="X2" s="1032"/>
      <c r="Y2" s="1032"/>
      <c r="Z2" s="1032"/>
      <c r="AA2" s="1033"/>
    </row>
    <row r="3" spans="1:27" s="4" customFormat="1" ht="36" customHeight="1" x14ac:dyDescent="0.25">
      <c r="A3" s="828" t="s">
        <v>911</v>
      </c>
      <c r="B3" s="826" t="s">
        <v>836</v>
      </c>
      <c r="C3" s="826" t="s">
        <v>210</v>
      </c>
      <c r="D3" s="826"/>
      <c r="E3" s="826" t="s">
        <v>883</v>
      </c>
      <c r="F3" s="826"/>
      <c r="G3" s="826"/>
      <c r="H3" s="826"/>
      <c r="I3" s="826"/>
      <c r="J3" s="826"/>
      <c r="K3" s="826"/>
      <c r="L3" s="826"/>
      <c r="M3" s="826" t="s">
        <v>916</v>
      </c>
      <c r="N3" s="826"/>
      <c r="O3" s="826"/>
      <c r="P3" s="826" t="s">
        <v>939</v>
      </c>
      <c r="Q3" s="826"/>
      <c r="R3" s="1076" t="s">
        <v>822</v>
      </c>
      <c r="S3" s="818" t="s">
        <v>906</v>
      </c>
      <c r="T3" s="815" t="s">
        <v>931</v>
      </c>
      <c r="U3" s="815" t="s">
        <v>932</v>
      </c>
      <c r="V3" s="815" t="s">
        <v>2085</v>
      </c>
      <c r="W3" s="815" t="s">
        <v>2086</v>
      </c>
      <c r="X3" s="815" t="s">
        <v>933</v>
      </c>
      <c r="Y3" s="815" t="s">
        <v>940</v>
      </c>
      <c r="Z3" s="815" t="s">
        <v>941</v>
      </c>
      <c r="AA3" s="812" t="s">
        <v>934</v>
      </c>
    </row>
    <row r="4" spans="1:27" s="4" customFormat="1" ht="26.25" customHeight="1" x14ac:dyDescent="0.25">
      <c r="A4" s="828"/>
      <c r="B4" s="826"/>
      <c r="C4" s="826"/>
      <c r="D4" s="826"/>
      <c r="E4" s="826" t="s">
        <v>1005</v>
      </c>
      <c r="F4" s="826"/>
      <c r="G4" s="826" t="s">
        <v>1129</v>
      </c>
      <c r="H4" s="826"/>
      <c r="I4" s="826" t="s">
        <v>957</v>
      </c>
      <c r="J4" s="826"/>
      <c r="K4" s="826"/>
      <c r="L4" s="826"/>
      <c r="M4" s="826" t="s">
        <v>888</v>
      </c>
      <c r="N4" s="826" t="s">
        <v>960</v>
      </c>
      <c r="O4" s="826" t="s">
        <v>959</v>
      </c>
      <c r="P4" s="826"/>
      <c r="Q4" s="826"/>
      <c r="R4" s="1076"/>
      <c r="S4" s="819"/>
      <c r="T4" s="816"/>
      <c r="U4" s="816"/>
      <c r="V4" s="816"/>
      <c r="W4" s="816"/>
      <c r="X4" s="816"/>
      <c r="Y4" s="816"/>
      <c r="Z4" s="816"/>
      <c r="AA4" s="813"/>
    </row>
    <row r="5" spans="1:27" s="4" customFormat="1" ht="26.25" customHeight="1" x14ac:dyDescent="0.25">
      <c r="A5" s="828"/>
      <c r="B5" s="826"/>
      <c r="C5" s="826"/>
      <c r="D5" s="826"/>
      <c r="E5" s="826"/>
      <c r="F5" s="826"/>
      <c r="G5" s="826"/>
      <c r="H5" s="826"/>
      <c r="I5" s="826" t="s">
        <v>833</v>
      </c>
      <c r="J5" s="826"/>
      <c r="K5" s="826" t="s">
        <v>867</v>
      </c>
      <c r="L5" s="826"/>
      <c r="M5" s="826"/>
      <c r="N5" s="826"/>
      <c r="O5" s="826"/>
      <c r="P5" s="826"/>
      <c r="Q5" s="826"/>
      <c r="R5" s="1076"/>
      <c r="S5" s="819"/>
      <c r="T5" s="816"/>
      <c r="U5" s="816"/>
      <c r="V5" s="816"/>
      <c r="W5" s="816"/>
      <c r="X5" s="816"/>
      <c r="Y5" s="816"/>
      <c r="Z5" s="816"/>
      <c r="AA5" s="813"/>
    </row>
    <row r="6" spans="1:27" s="4" customFormat="1" ht="26.25" customHeight="1" thickBot="1" x14ac:dyDescent="0.3">
      <c r="A6" s="829"/>
      <c r="B6" s="827"/>
      <c r="C6" s="243" t="s">
        <v>955</v>
      </c>
      <c r="D6" s="243" t="s">
        <v>949</v>
      </c>
      <c r="E6" s="243" t="s">
        <v>946</v>
      </c>
      <c r="F6" s="243" t="s">
        <v>818</v>
      </c>
      <c r="G6" s="243" t="s">
        <v>946</v>
      </c>
      <c r="H6" s="243" t="s">
        <v>818</v>
      </c>
      <c r="I6" s="243" t="s">
        <v>971</v>
      </c>
      <c r="J6" s="243" t="s">
        <v>953</v>
      </c>
      <c r="K6" s="243" t="s">
        <v>971</v>
      </c>
      <c r="L6" s="243" t="s">
        <v>953</v>
      </c>
      <c r="M6" s="827"/>
      <c r="N6" s="827"/>
      <c r="O6" s="827"/>
      <c r="P6" s="243" t="s">
        <v>946</v>
      </c>
      <c r="Q6" s="243" t="s">
        <v>818</v>
      </c>
      <c r="R6" s="1077"/>
      <c r="S6" s="820"/>
      <c r="T6" s="817"/>
      <c r="U6" s="817"/>
      <c r="V6" s="817"/>
      <c r="W6" s="817"/>
      <c r="X6" s="817"/>
      <c r="Y6" s="817"/>
      <c r="Z6" s="817"/>
      <c r="AA6" s="814"/>
    </row>
    <row r="7" spans="1:27" s="32" customFormat="1" ht="32.1" customHeight="1" thickTop="1" x14ac:dyDescent="0.25">
      <c r="A7" s="245" t="s">
        <v>1236</v>
      </c>
      <c r="B7" s="246" t="s">
        <v>1592</v>
      </c>
      <c r="C7" s="259">
        <v>400</v>
      </c>
      <c r="D7" s="260">
        <f>ROUND(C7*0.472,2-LEN(INT(C7*0.472)))</f>
        <v>190</v>
      </c>
      <c r="E7" s="301">
        <v>15000</v>
      </c>
      <c r="F7" s="260">
        <f>ROUND(E7/3.412,2-LEN(INT(E7/3.412)))</f>
        <v>4400</v>
      </c>
      <c r="G7" s="301">
        <v>10600</v>
      </c>
      <c r="H7" s="260">
        <f>ROUND(G7/3.412,2-LEN(INT(G7/3.412)))</f>
        <v>3100</v>
      </c>
      <c r="I7" s="259">
        <v>80</v>
      </c>
      <c r="J7" s="274">
        <f>IF(ISNUMBER(I7)=TRUE,ROUND((5/9)*(I7-32),1),"")</f>
        <v>26.7</v>
      </c>
      <c r="K7" s="259">
        <v>67</v>
      </c>
      <c r="L7" s="274">
        <f t="shared" ref="L7:L16" si="0">IF(ISNUMBER(K7)=TRUE,ROUND((5/9)*(K7-32),1),"")</f>
        <v>19.399999999999999</v>
      </c>
      <c r="M7" s="259">
        <v>14.1</v>
      </c>
      <c r="N7" s="259">
        <v>3</v>
      </c>
      <c r="O7" s="259">
        <v>208</v>
      </c>
      <c r="P7" s="301">
        <v>10350</v>
      </c>
      <c r="Q7" s="260">
        <f>ROUND(P7*0.293,2-LEN(INT(P7*0.293)))</f>
        <v>3000</v>
      </c>
      <c r="R7" s="247" t="s">
        <v>1153</v>
      </c>
      <c r="S7" s="392"/>
      <c r="T7" s="302"/>
      <c r="U7" s="302"/>
      <c r="V7" s="302"/>
      <c r="W7" s="302"/>
      <c r="X7" s="302"/>
      <c r="Y7" s="302"/>
      <c r="Z7" s="302"/>
      <c r="AA7" s="249"/>
    </row>
    <row r="8" spans="1:27" s="32" customFormat="1" ht="32.1" customHeight="1" x14ac:dyDescent="0.25">
      <c r="A8" s="47"/>
      <c r="B8" s="182"/>
      <c r="C8" s="165"/>
      <c r="D8" s="260">
        <f t="shared" ref="D8:D16" si="1">ROUND(C8*0.472,2-LEN(INT(C8*0.472)))</f>
        <v>0</v>
      </c>
      <c r="E8" s="59"/>
      <c r="F8" s="260">
        <f t="shared" ref="F8:F16" si="2">ROUND(E8/3.412,2-LEN(INT(E8/3.412)))</f>
        <v>0</v>
      </c>
      <c r="G8" s="59"/>
      <c r="H8" s="260">
        <f t="shared" ref="H8:H16" si="3">ROUND(G8/3.412,2-LEN(INT(G8/3.412)))</f>
        <v>0</v>
      </c>
      <c r="I8" s="165"/>
      <c r="J8" s="274" t="str">
        <f t="shared" ref="J8:J16" si="4">IF(ISNUMBER(I8)=TRUE,ROUND((5/9)*(I8-32),1),"")</f>
        <v/>
      </c>
      <c r="K8" s="165"/>
      <c r="L8" s="274" t="str">
        <f t="shared" si="0"/>
        <v/>
      </c>
      <c r="M8" s="165"/>
      <c r="N8" s="182"/>
      <c r="O8" s="165"/>
      <c r="P8" s="59"/>
      <c r="Q8" s="260">
        <f t="shared" ref="Q8:Q16" si="5">ROUND(P8*0.293,2-LEN(INT(P8*0.293)))</f>
        <v>0</v>
      </c>
      <c r="R8" s="46"/>
      <c r="S8" s="393"/>
      <c r="T8" s="67"/>
      <c r="U8" s="67"/>
      <c r="V8" s="67"/>
      <c r="W8" s="67"/>
      <c r="X8" s="67"/>
      <c r="Y8" s="67"/>
      <c r="Z8" s="67"/>
      <c r="AA8" s="244"/>
    </row>
    <row r="9" spans="1:27" s="32" customFormat="1" ht="32.1" customHeight="1" x14ac:dyDescent="0.25">
      <c r="A9" s="47"/>
      <c r="B9" s="182"/>
      <c r="C9" s="165"/>
      <c r="D9" s="260">
        <f t="shared" si="1"/>
        <v>0</v>
      </c>
      <c r="E9" s="59"/>
      <c r="F9" s="260">
        <f t="shared" si="2"/>
        <v>0</v>
      </c>
      <c r="G9" s="59"/>
      <c r="H9" s="260">
        <f t="shared" si="3"/>
        <v>0</v>
      </c>
      <c r="I9" s="165"/>
      <c r="J9" s="274" t="str">
        <f t="shared" si="4"/>
        <v/>
      </c>
      <c r="K9" s="165"/>
      <c r="L9" s="274" t="str">
        <f t="shared" si="0"/>
        <v/>
      </c>
      <c r="M9" s="165"/>
      <c r="N9" s="182"/>
      <c r="O9" s="165"/>
      <c r="P9" s="59"/>
      <c r="Q9" s="260">
        <f t="shared" si="5"/>
        <v>0</v>
      </c>
      <c r="R9" s="46"/>
      <c r="S9" s="393"/>
      <c r="T9" s="67"/>
      <c r="U9" s="67"/>
      <c r="V9" s="67"/>
      <c r="W9" s="67"/>
      <c r="X9" s="67"/>
      <c r="Y9" s="67"/>
      <c r="Z9" s="67"/>
      <c r="AA9" s="244"/>
    </row>
    <row r="10" spans="1:27" s="32" customFormat="1" ht="32.1" customHeight="1" x14ac:dyDescent="0.25">
      <c r="A10" s="47"/>
      <c r="B10" s="182"/>
      <c r="C10" s="165"/>
      <c r="D10" s="260">
        <f t="shared" si="1"/>
        <v>0</v>
      </c>
      <c r="E10" s="59"/>
      <c r="F10" s="260">
        <f t="shared" si="2"/>
        <v>0</v>
      </c>
      <c r="G10" s="59"/>
      <c r="H10" s="260">
        <f t="shared" si="3"/>
        <v>0</v>
      </c>
      <c r="I10" s="165"/>
      <c r="J10" s="274" t="str">
        <f t="shared" si="4"/>
        <v/>
      </c>
      <c r="K10" s="165"/>
      <c r="L10" s="274" t="str">
        <f t="shared" si="0"/>
        <v/>
      </c>
      <c r="M10" s="165"/>
      <c r="N10" s="182"/>
      <c r="O10" s="165"/>
      <c r="P10" s="59"/>
      <c r="Q10" s="260">
        <f t="shared" si="5"/>
        <v>0</v>
      </c>
      <c r="R10" s="46"/>
      <c r="S10" s="393"/>
      <c r="T10" s="67"/>
      <c r="U10" s="67"/>
      <c r="V10" s="67"/>
      <c r="W10" s="67"/>
      <c r="X10" s="67"/>
      <c r="Y10" s="67"/>
      <c r="Z10" s="67"/>
      <c r="AA10" s="244"/>
    </row>
    <row r="11" spans="1:27" s="32" customFormat="1" ht="32.1" customHeight="1" x14ac:dyDescent="0.25">
      <c r="A11" s="47"/>
      <c r="B11" s="182"/>
      <c r="C11" s="165"/>
      <c r="D11" s="260">
        <f t="shared" si="1"/>
        <v>0</v>
      </c>
      <c r="E11" s="59"/>
      <c r="F11" s="260">
        <f t="shared" si="2"/>
        <v>0</v>
      </c>
      <c r="G11" s="59"/>
      <c r="H11" s="260">
        <f t="shared" si="3"/>
        <v>0</v>
      </c>
      <c r="I11" s="165"/>
      <c r="J11" s="274" t="str">
        <f t="shared" si="4"/>
        <v/>
      </c>
      <c r="K11" s="165"/>
      <c r="L11" s="274" t="str">
        <f t="shared" si="0"/>
        <v/>
      </c>
      <c r="M11" s="165"/>
      <c r="N11" s="182"/>
      <c r="O11" s="165"/>
      <c r="P11" s="59"/>
      <c r="Q11" s="260">
        <f t="shared" si="5"/>
        <v>0</v>
      </c>
      <c r="R11" s="46"/>
      <c r="S11" s="393"/>
      <c r="T11" s="67"/>
      <c r="U11" s="67"/>
      <c r="V11" s="67"/>
      <c r="W11" s="67"/>
      <c r="X11" s="67"/>
      <c r="Y11" s="67"/>
      <c r="Z11" s="67"/>
      <c r="AA11" s="244"/>
    </row>
    <row r="12" spans="1:27" s="32" customFormat="1" ht="32.1" customHeight="1" x14ac:dyDescent="0.25">
      <c r="A12" s="47"/>
      <c r="B12" s="182"/>
      <c r="C12" s="165"/>
      <c r="D12" s="260">
        <f t="shared" si="1"/>
        <v>0</v>
      </c>
      <c r="E12" s="59"/>
      <c r="F12" s="260">
        <f t="shared" si="2"/>
        <v>0</v>
      </c>
      <c r="G12" s="59"/>
      <c r="H12" s="260">
        <f t="shared" si="3"/>
        <v>0</v>
      </c>
      <c r="I12" s="165"/>
      <c r="J12" s="274" t="str">
        <f t="shared" si="4"/>
        <v/>
      </c>
      <c r="K12" s="165"/>
      <c r="L12" s="274" t="str">
        <f t="shared" si="0"/>
        <v/>
      </c>
      <c r="M12" s="165"/>
      <c r="N12" s="182"/>
      <c r="O12" s="165"/>
      <c r="P12" s="59"/>
      <c r="Q12" s="260">
        <f t="shared" si="5"/>
        <v>0</v>
      </c>
      <c r="R12" s="46"/>
      <c r="S12" s="393"/>
      <c r="T12" s="67"/>
      <c r="U12" s="67"/>
      <c r="V12" s="67"/>
      <c r="W12" s="67"/>
      <c r="X12" s="67"/>
      <c r="Y12" s="67"/>
      <c r="Z12" s="67"/>
      <c r="AA12" s="244"/>
    </row>
    <row r="13" spans="1:27" s="32" customFormat="1" ht="32.1" customHeight="1" x14ac:dyDescent="0.25">
      <c r="A13" s="47"/>
      <c r="B13" s="182"/>
      <c r="C13" s="165"/>
      <c r="D13" s="260">
        <f t="shared" si="1"/>
        <v>0</v>
      </c>
      <c r="E13" s="59"/>
      <c r="F13" s="260">
        <f t="shared" si="2"/>
        <v>0</v>
      </c>
      <c r="G13" s="59"/>
      <c r="H13" s="260">
        <f t="shared" si="3"/>
        <v>0</v>
      </c>
      <c r="I13" s="165"/>
      <c r="J13" s="274" t="str">
        <f t="shared" si="4"/>
        <v/>
      </c>
      <c r="K13" s="165"/>
      <c r="L13" s="274" t="str">
        <f t="shared" si="0"/>
        <v/>
      </c>
      <c r="M13" s="165"/>
      <c r="N13" s="182"/>
      <c r="O13" s="165"/>
      <c r="P13" s="59"/>
      <c r="Q13" s="260">
        <f t="shared" si="5"/>
        <v>0</v>
      </c>
      <c r="R13" s="46"/>
      <c r="S13" s="393"/>
      <c r="T13" s="67"/>
      <c r="U13" s="67"/>
      <c r="V13" s="67"/>
      <c r="W13" s="67"/>
      <c r="X13" s="67"/>
      <c r="Y13" s="67"/>
      <c r="Z13" s="67"/>
      <c r="AA13" s="244"/>
    </row>
    <row r="14" spans="1:27" s="32" customFormat="1" ht="32.1" customHeight="1" x14ac:dyDescent="0.25">
      <c r="A14" s="47"/>
      <c r="B14" s="182"/>
      <c r="C14" s="165"/>
      <c r="D14" s="260">
        <f t="shared" si="1"/>
        <v>0</v>
      </c>
      <c r="E14" s="59"/>
      <c r="F14" s="260">
        <f t="shared" si="2"/>
        <v>0</v>
      </c>
      <c r="G14" s="59"/>
      <c r="H14" s="260">
        <f t="shared" si="3"/>
        <v>0</v>
      </c>
      <c r="I14" s="165"/>
      <c r="J14" s="274" t="str">
        <f t="shared" si="4"/>
        <v/>
      </c>
      <c r="K14" s="165"/>
      <c r="L14" s="274" t="str">
        <f t="shared" si="0"/>
        <v/>
      </c>
      <c r="M14" s="165"/>
      <c r="N14" s="182"/>
      <c r="O14" s="165"/>
      <c r="P14" s="59"/>
      <c r="Q14" s="260">
        <f t="shared" si="5"/>
        <v>0</v>
      </c>
      <c r="R14" s="46"/>
      <c r="S14" s="393"/>
      <c r="T14" s="67"/>
      <c r="U14" s="67"/>
      <c r="V14" s="67"/>
      <c r="W14" s="67"/>
      <c r="X14" s="67"/>
      <c r="Y14" s="67"/>
      <c r="Z14" s="67"/>
      <c r="AA14" s="244"/>
    </row>
    <row r="15" spans="1:27" s="32" customFormat="1" ht="32.1" customHeight="1" x14ac:dyDescent="0.25">
      <c r="A15" s="47"/>
      <c r="B15" s="182"/>
      <c r="C15" s="165"/>
      <c r="D15" s="260">
        <f t="shared" si="1"/>
        <v>0</v>
      </c>
      <c r="E15" s="59"/>
      <c r="F15" s="260">
        <f t="shared" si="2"/>
        <v>0</v>
      </c>
      <c r="G15" s="59"/>
      <c r="H15" s="260">
        <f t="shared" si="3"/>
        <v>0</v>
      </c>
      <c r="I15" s="165"/>
      <c r="J15" s="274" t="str">
        <f t="shared" si="4"/>
        <v/>
      </c>
      <c r="K15" s="165"/>
      <c r="L15" s="274" t="str">
        <f t="shared" si="0"/>
        <v/>
      </c>
      <c r="M15" s="165"/>
      <c r="N15" s="182"/>
      <c r="O15" s="165"/>
      <c r="P15" s="59"/>
      <c r="Q15" s="260">
        <f t="shared" si="5"/>
        <v>0</v>
      </c>
      <c r="R15" s="46"/>
      <c r="S15" s="393"/>
      <c r="T15" s="67"/>
      <c r="U15" s="67"/>
      <c r="V15" s="67"/>
      <c r="W15" s="67"/>
      <c r="X15" s="67"/>
      <c r="Y15" s="67"/>
      <c r="Z15" s="67"/>
      <c r="AA15" s="244"/>
    </row>
    <row r="16" spans="1:27" s="32" customFormat="1" ht="32.1" customHeight="1" thickBot="1" x14ac:dyDescent="0.3">
      <c r="A16" s="29"/>
      <c r="B16" s="30"/>
      <c r="C16" s="30"/>
      <c r="D16" s="34">
        <f t="shared" si="1"/>
        <v>0</v>
      </c>
      <c r="E16" s="30"/>
      <c r="F16" s="34">
        <f t="shared" si="2"/>
        <v>0</v>
      </c>
      <c r="G16" s="30"/>
      <c r="H16" s="34">
        <f t="shared" si="3"/>
        <v>0</v>
      </c>
      <c r="I16" s="30"/>
      <c r="J16" s="184" t="str">
        <f t="shared" si="4"/>
        <v/>
      </c>
      <c r="K16" s="30"/>
      <c r="L16" s="184" t="str">
        <f t="shared" si="0"/>
        <v/>
      </c>
      <c r="M16" s="30"/>
      <c r="N16" s="30"/>
      <c r="O16" s="30"/>
      <c r="P16" s="30"/>
      <c r="Q16" s="34">
        <f t="shared" si="5"/>
        <v>0</v>
      </c>
      <c r="R16" s="31"/>
      <c r="S16" s="391"/>
      <c r="T16" s="306"/>
      <c r="U16" s="306"/>
      <c r="V16" s="306"/>
      <c r="W16" s="306"/>
      <c r="X16" s="306"/>
      <c r="Y16" s="306"/>
      <c r="Z16" s="306"/>
      <c r="AA16" s="307"/>
    </row>
    <row r="17" spans="1:25" s="1" customFormat="1" ht="30.75" customHeight="1" x14ac:dyDescent="0.3">
      <c r="A17" s="705"/>
      <c r="B17" s="706"/>
      <c r="C17" s="706"/>
      <c r="D17" s="646"/>
      <c r="E17" s="646"/>
      <c r="F17" s="646"/>
      <c r="G17" s="646"/>
      <c r="H17" s="646"/>
      <c r="I17" s="646"/>
      <c r="J17" s="646"/>
      <c r="K17" s="646"/>
      <c r="L17" s="646"/>
      <c r="M17" s="646"/>
      <c r="N17" s="646"/>
      <c r="O17" s="646"/>
      <c r="P17" s="646"/>
      <c r="Q17" s="646"/>
      <c r="R17" s="647"/>
    </row>
    <row r="18" spans="1:25" s="1" customFormat="1" ht="25.5" customHeight="1" x14ac:dyDescent="0.3">
      <c r="A18" s="1103" t="s">
        <v>828</v>
      </c>
      <c r="B18" s="1104"/>
      <c r="C18" s="1104"/>
      <c r="D18" s="1104"/>
      <c r="E18" s="1104"/>
      <c r="F18" s="1104"/>
      <c r="G18" s="1104"/>
      <c r="H18" s="1104"/>
      <c r="I18" s="1104"/>
      <c r="J18" s="1104"/>
      <c r="K18" s="1104"/>
      <c r="L18" s="1104"/>
      <c r="M18" s="1104"/>
      <c r="N18" s="1104"/>
      <c r="O18" s="1104"/>
      <c r="P18" s="1104"/>
      <c r="Q18" s="1104"/>
      <c r="R18" s="1105"/>
      <c r="S18" s="53"/>
      <c r="T18" s="53"/>
      <c r="U18" s="53"/>
      <c r="V18" s="53"/>
      <c r="W18" s="53"/>
      <c r="X18" s="53"/>
      <c r="Y18" s="53"/>
    </row>
    <row r="19" spans="1:25" ht="25.5" customHeight="1" thickBot="1" x14ac:dyDescent="0.3">
      <c r="A19" s="837" t="s">
        <v>395</v>
      </c>
      <c r="B19" s="838"/>
      <c r="C19" s="838"/>
      <c r="D19" s="838"/>
      <c r="E19" s="838"/>
      <c r="F19" s="838"/>
      <c r="G19" s="838"/>
      <c r="H19" s="838"/>
      <c r="I19" s="838"/>
      <c r="J19" s="838"/>
      <c r="K19" s="838"/>
      <c r="L19" s="838"/>
      <c r="M19" s="838"/>
      <c r="N19" s="838"/>
      <c r="O19" s="838"/>
      <c r="P19" s="838"/>
      <c r="Q19" s="838"/>
      <c r="R19" s="839"/>
    </row>
    <row r="20" spans="1:25" ht="25.5" customHeight="1" x14ac:dyDescent="0.25"/>
    <row r="21" spans="1:25" ht="25.5" customHeight="1" x14ac:dyDescent="0.25">
      <c r="A21" s="843" t="s">
        <v>825</v>
      </c>
      <c r="B21" s="843"/>
      <c r="C21" s="843"/>
      <c r="D21" s="843"/>
      <c r="E21" s="843"/>
      <c r="F21" s="843"/>
    </row>
    <row r="22" spans="1:25" ht="25.5" customHeight="1" x14ac:dyDescent="0.25">
      <c r="A22" s="835" t="s">
        <v>797</v>
      </c>
      <c r="B22" s="835"/>
      <c r="C22" s="835"/>
      <c r="D22" s="835"/>
      <c r="E22" s="835"/>
      <c r="F22" s="835"/>
    </row>
  </sheetData>
  <mergeCells count="30">
    <mergeCell ref="A22:F22"/>
    <mergeCell ref="T3:T6"/>
    <mergeCell ref="Z3:Z6"/>
    <mergeCell ref="U3:U6"/>
    <mergeCell ref="V3:V6"/>
    <mergeCell ref="W3:W6"/>
    <mergeCell ref="X3:X6"/>
    <mergeCell ref="Y3:Y6"/>
    <mergeCell ref="G4:H5"/>
    <mergeCell ref="A18:R18"/>
    <mergeCell ref="A21:F21"/>
    <mergeCell ref="B3:B6"/>
    <mergeCell ref="M3:O3"/>
    <mergeCell ref="S3:S6"/>
    <mergeCell ref="A19:R19"/>
    <mergeCell ref="R3:R6"/>
    <mergeCell ref="M4:M6"/>
    <mergeCell ref="N4:N6"/>
    <mergeCell ref="O4:O6"/>
    <mergeCell ref="S2:AA2"/>
    <mergeCell ref="A2:R2"/>
    <mergeCell ref="I4:L4"/>
    <mergeCell ref="P3:Q5"/>
    <mergeCell ref="A3:A6"/>
    <mergeCell ref="C3:D5"/>
    <mergeCell ref="E3:L3"/>
    <mergeCell ref="E4:F5"/>
    <mergeCell ref="I5:J5"/>
    <mergeCell ref="K5:L5"/>
    <mergeCell ref="AA3:AA6"/>
  </mergeCells>
  <phoneticPr fontId="0" type="noConversion"/>
  <printOptions horizontalCentered="1"/>
  <pageMargins left="0" right="0" top="1" bottom="0.75" header="0.3" footer="0.3"/>
  <pageSetup paperSize="3" fitToWidth="2" orientation="landscape" r:id="rId1"/>
  <headerFooter alignWithMargins="0">
    <oddHeader>&amp;C&amp;16
&amp;A</oddHeader>
    <oddFooter>&amp;C&amp;14ISSUED
JUNE 2009&amp;R&amp;12&amp;F &amp;A
Page 70</oddFooter>
  </headerFooter>
  <colBreaks count="1" manualBreakCount="1">
    <brk id="18" max="1048575" man="1"/>
  </col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AN18"/>
  <sheetViews>
    <sheetView showGridLines="0" zoomScale="60" zoomScaleNormal="60" zoomScalePageLayoutView="60" workbookViewId="0"/>
  </sheetViews>
  <sheetFormatPr defaultColWidth="9.109375" defaultRowHeight="13.2" x14ac:dyDescent="0.25"/>
  <cols>
    <col min="1" max="1" width="11.6640625" style="2" bestFit="1" customWidth="1"/>
    <col min="2" max="2" width="13.44140625" style="2" bestFit="1" customWidth="1"/>
    <col min="3" max="3" width="11" style="2" customWidth="1"/>
    <col min="4" max="4" width="12.33203125" style="2" customWidth="1"/>
    <col min="5" max="5" width="8" style="2" customWidth="1"/>
    <col min="6" max="6" width="8.33203125" style="2" customWidth="1"/>
    <col min="7" max="10" width="8" style="2" customWidth="1"/>
    <col min="11" max="11" width="7.88671875" style="2" customWidth="1"/>
    <col min="12" max="12" width="8.109375" style="2" customWidth="1"/>
    <col min="13" max="18" width="7.88671875" style="2" customWidth="1"/>
    <col min="19" max="19" width="7.109375" style="2" customWidth="1"/>
    <col min="20" max="25" width="7.88671875" style="2" customWidth="1"/>
    <col min="26" max="26" width="9.6640625" style="2" customWidth="1"/>
    <col min="27" max="27" width="9.44140625" style="2" bestFit="1" customWidth="1"/>
    <col min="28" max="28" width="9.88671875" style="2" bestFit="1" customWidth="1"/>
    <col min="29" max="29" width="9.6640625" style="2" customWidth="1"/>
    <col min="30" max="30" width="7.109375" style="2" customWidth="1"/>
    <col min="31" max="31" width="20.44140625" style="2" customWidth="1"/>
    <col min="32" max="32" width="21.88671875" style="2" bestFit="1" customWidth="1"/>
    <col min="33" max="34" width="12.6640625" style="2" customWidth="1"/>
    <col min="35" max="35" width="18.88671875" style="2" customWidth="1"/>
    <col min="36" max="36" width="17.88671875" style="2" customWidth="1"/>
    <col min="37" max="39" width="20.6640625" style="2" customWidth="1"/>
    <col min="40" max="40" width="8.6640625" style="2" customWidth="1"/>
    <col min="41" max="16384" width="9.109375" style="2"/>
  </cols>
  <sheetData>
    <row r="1" spans="1:40" ht="38.25" customHeight="1" thickBot="1" x14ac:dyDescent="0.3">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row>
    <row r="2" spans="1:40" s="27" customFormat="1" ht="24" customHeight="1" x14ac:dyDescent="0.25">
      <c r="A2" s="823" t="s">
        <v>589</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5"/>
      <c r="AF2" s="1070" t="s">
        <v>909</v>
      </c>
      <c r="AG2" s="1032"/>
      <c r="AH2" s="1032"/>
      <c r="AI2" s="1032"/>
      <c r="AJ2" s="1032"/>
      <c r="AK2" s="1032"/>
      <c r="AL2" s="1032"/>
      <c r="AM2" s="1032"/>
      <c r="AN2" s="1033"/>
    </row>
    <row r="3" spans="1:40" s="4" customFormat="1" ht="22.5" customHeight="1" x14ac:dyDescent="0.25">
      <c r="A3" s="828" t="s">
        <v>911</v>
      </c>
      <c r="B3" s="826" t="s">
        <v>836</v>
      </c>
      <c r="C3" s="826" t="s">
        <v>929</v>
      </c>
      <c r="D3" s="826" t="s">
        <v>842</v>
      </c>
      <c r="E3" s="826" t="s">
        <v>199</v>
      </c>
      <c r="F3" s="894"/>
      <c r="G3" s="826" t="s">
        <v>1943</v>
      </c>
      <c r="H3" s="894"/>
      <c r="I3" s="826" t="s">
        <v>1328</v>
      </c>
      <c r="J3" s="826"/>
      <c r="K3" s="846" t="s">
        <v>883</v>
      </c>
      <c r="L3" s="882"/>
      <c r="M3" s="882"/>
      <c r="N3" s="882"/>
      <c r="O3" s="882"/>
      <c r="P3" s="882"/>
      <c r="Q3" s="882"/>
      <c r="R3" s="882"/>
      <c r="S3" s="875"/>
      <c r="T3" s="826" t="s">
        <v>884</v>
      </c>
      <c r="U3" s="826"/>
      <c r="V3" s="826"/>
      <c r="W3" s="826"/>
      <c r="X3" s="826"/>
      <c r="Y3" s="826"/>
      <c r="Z3" s="826" t="s">
        <v>2076</v>
      </c>
      <c r="AA3" s="826" t="s">
        <v>930</v>
      </c>
      <c r="AB3" s="826"/>
      <c r="AC3" s="826"/>
      <c r="AD3" s="826"/>
      <c r="AE3" s="1076" t="s">
        <v>822</v>
      </c>
      <c r="AF3" s="818" t="s">
        <v>906</v>
      </c>
      <c r="AG3" s="815" t="s">
        <v>931</v>
      </c>
      <c r="AH3" s="815" t="s">
        <v>932</v>
      </c>
      <c r="AI3" s="815" t="s">
        <v>2085</v>
      </c>
      <c r="AJ3" s="815" t="s">
        <v>2086</v>
      </c>
      <c r="AK3" s="815" t="s">
        <v>933</v>
      </c>
      <c r="AL3" s="815" t="s">
        <v>940</v>
      </c>
      <c r="AM3" s="815" t="s">
        <v>941</v>
      </c>
      <c r="AN3" s="812" t="s">
        <v>934</v>
      </c>
    </row>
    <row r="4" spans="1:40" s="4" customFormat="1" ht="22.5" customHeight="1" x14ac:dyDescent="0.25">
      <c r="A4" s="828"/>
      <c r="B4" s="826"/>
      <c r="C4" s="826"/>
      <c r="D4" s="826"/>
      <c r="E4" s="894"/>
      <c r="F4" s="894"/>
      <c r="G4" s="894"/>
      <c r="H4" s="894"/>
      <c r="I4" s="826"/>
      <c r="J4" s="826"/>
      <c r="K4" s="826" t="s">
        <v>1005</v>
      </c>
      <c r="L4" s="826"/>
      <c r="M4" s="826" t="s">
        <v>1129</v>
      </c>
      <c r="N4" s="826"/>
      <c r="O4" s="826" t="s">
        <v>957</v>
      </c>
      <c r="P4" s="826"/>
      <c r="Q4" s="826"/>
      <c r="R4" s="826"/>
      <c r="S4" s="826" t="s">
        <v>938</v>
      </c>
      <c r="T4" s="826" t="s">
        <v>1003</v>
      </c>
      <c r="U4" s="826"/>
      <c r="V4" s="826" t="s">
        <v>989</v>
      </c>
      <c r="W4" s="826"/>
      <c r="X4" s="826" t="s">
        <v>1031</v>
      </c>
      <c r="Y4" s="826"/>
      <c r="Z4" s="826"/>
      <c r="AA4" s="826" t="s">
        <v>1492</v>
      </c>
      <c r="AB4" s="826"/>
      <c r="AC4" s="826" t="s">
        <v>960</v>
      </c>
      <c r="AD4" s="826" t="s">
        <v>959</v>
      </c>
      <c r="AE4" s="1076"/>
      <c r="AF4" s="819"/>
      <c r="AG4" s="816"/>
      <c r="AH4" s="816"/>
      <c r="AI4" s="816"/>
      <c r="AJ4" s="816"/>
      <c r="AK4" s="816"/>
      <c r="AL4" s="816"/>
      <c r="AM4" s="816"/>
      <c r="AN4" s="813"/>
    </row>
    <row r="5" spans="1:40" s="4" customFormat="1" ht="22.5" customHeight="1" thickBot="1" x14ac:dyDescent="0.3">
      <c r="A5" s="828"/>
      <c r="B5" s="826"/>
      <c r="C5" s="826"/>
      <c r="D5" s="826"/>
      <c r="E5" s="894"/>
      <c r="F5" s="894"/>
      <c r="G5" s="894"/>
      <c r="H5" s="894"/>
      <c r="I5" s="826"/>
      <c r="J5" s="826"/>
      <c r="K5" s="826"/>
      <c r="L5" s="826"/>
      <c r="M5" s="826"/>
      <c r="N5" s="826"/>
      <c r="O5" s="826" t="s">
        <v>833</v>
      </c>
      <c r="P5" s="826"/>
      <c r="Q5" s="826" t="s">
        <v>867</v>
      </c>
      <c r="R5" s="826"/>
      <c r="S5" s="826"/>
      <c r="T5" s="826"/>
      <c r="U5" s="826"/>
      <c r="V5" s="826"/>
      <c r="W5" s="826"/>
      <c r="X5" s="826"/>
      <c r="Y5" s="826"/>
      <c r="Z5" s="826"/>
      <c r="AA5" s="826"/>
      <c r="AB5" s="826"/>
      <c r="AC5" s="894"/>
      <c r="AD5" s="826"/>
      <c r="AE5" s="1076"/>
      <c r="AF5" s="820"/>
      <c r="AG5" s="817"/>
      <c r="AH5" s="817"/>
      <c r="AI5" s="817"/>
      <c r="AJ5" s="817"/>
      <c r="AK5" s="817"/>
      <c r="AL5" s="817"/>
      <c r="AM5" s="817"/>
      <c r="AN5" s="814"/>
    </row>
    <row r="6" spans="1:40" s="4" customFormat="1" ht="22.5" customHeight="1" thickTop="1" thickBot="1" x14ac:dyDescent="0.3">
      <c r="A6" s="829"/>
      <c r="B6" s="827"/>
      <c r="C6" s="827"/>
      <c r="D6" s="827"/>
      <c r="E6" s="322" t="s">
        <v>955</v>
      </c>
      <c r="F6" s="322" t="s">
        <v>949</v>
      </c>
      <c r="G6" s="322" t="s">
        <v>955</v>
      </c>
      <c r="H6" s="322" t="s">
        <v>949</v>
      </c>
      <c r="I6" s="243" t="s">
        <v>943</v>
      </c>
      <c r="J6" s="243" t="s">
        <v>1175</v>
      </c>
      <c r="K6" s="243" t="s">
        <v>874</v>
      </c>
      <c r="L6" s="243" t="s">
        <v>961</v>
      </c>
      <c r="M6" s="243" t="s">
        <v>874</v>
      </c>
      <c r="N6" s="243" t="s">
        <v>961</v>
      </c>
      <c r="O6" s="243" t="s">
        <v>971</v>
      </c>
      <c r="P6" s="243" t="s">
        <v>953</v>
      </c>
      <c r="Q6" s="243" t="s">
        <v>971</v>
      </c>
      <c r="R6" s="243" t="s">
        <v>953</v>
      </c>
      <c r="S6" s="827"/>
      <c r="T6" s="243" t="s">
        <v>971</v>
      </c>
      <c r="U6" s="243" t="s">
        <v>953</v>
      </c>
      <c r="V6" s="243" t="s">
        <v>947</v>
      </c>
      <c r="W6" s="243" t="s">
        <v>949</v>
      </c>
      <c r="X6" s="243" t="s">
        <v>973</v>
      </c>
      <c r="Y6" s="243" t="s">
        <v>1175</v>
      </c>
      <c r="Z6" s="827"/>
      <c r="AA6" s="243" t="s">
        <v>591</v>
      </c>
      <c r="AB6" s="243" t="s">
        <v>592</v>
      </c>
      <c r="AC6" s="1086"/>
      <c r="AD6" s="827"/>
      <c r="AE6" s="1077"/>
      <c r="AF6" s="392"/>
      <c r="AG6" s="302"/>
      <c r="AH6" s="302"/>
      <c r="AI6" s="302"/>
      <c r="AJ6" s="302"/>
      <c r="AK6" s="302"/>
      <c r="AL6" s="302"/>
      <c r="AM6" s="302"/>
      <c r="AN6" s="249"/>
    </row>
    <row r="7" spans="1:40" s="32" customFormat="1" ht="27.75" customHeight="1" thickTop="1" x14ac:dyDescent="0.25">
      <c r="A7" s="245" t="s">
        <v>590</v>
      </c>
      <c r="B7" s="246" t="s">
        <v>854</v>
      </c>
      <c r="C7" s="246" t="s">
        <v>1208</v>
      </c>
      <c r="D7" s="246" t="s">
        <v>1222</v>
      </c>
      <c r="E7" s="259">
        <v>12000</v>
      </c>
      <c r="F7" s="260">
        <f>ROUND(E7*0.472,2-LEN(INT(E7*0.472)))</f>
        <v>5700</v>
      </c>
      <c r="G7" s="259">
        <v>1800</v>
      </c>
      <c r="H7" s="260">
        <f>ROUND(G7*0.472,2-LEN(INT(G7*0.472)))</f>
        <v>850</v>
      </c>
      <c r="I7" s="259">
        <v>1.5</v>
      </c>
      <c r="J7" s="274">
        <f>ROUND(I7*250,2-LEN(INT(I7*250)))</f>
        <v>380</v>
      </c>
      <c r="K7" s="259">
        <v>360</v>
      </c>
      <c r="L7" s="260">
        <f>ROUND(K7/0.293,2-LEN(INT(K7/0.293)))</f>
        <v>1200</v>
      </c>
      <c r="M7" s="259">
        <v>306</v>
      </c>
      <c r="N7" s="260">
        <f>ROUND(M7/3.412,2-LEN(INT(M7/3.412)))</f>
        <v>90</v>
      </c>
      <c r="O7" s="259">
        <v>80</v>
      </c>
      <c r="P7" s="274">
        <f>IF(ISNUMBER(O7)=TRUE,ROUND((5/9)*(O7-32),1),"")</f>
        <v>26.7</v>
      </c>
      <c r="Q7" s="259">
        <v>67</v>
      </c>
      <c r="R7" s="274">
        <f t="shared" ref="R7:R15" si="0">IF(ISNUMBER(Q7)=TRUE,ROUND((5/9)*(Q7-32),1),"")</f>
        <v>19.399999999999999</v>
      </c>
      <c r="S7" s="259">
        <v>14.5</v>
      </c>
      <c r="T7" s="259">
        <v>85</v>
      </c>
      <c r="U7" s="274">
        <f t="shared" ref="U7:U15" si="1">IF(ISNUMBER(T7)=TRUE,ROUND((5/9)*(T7-32),1),"")</f>
        <v>29.4</v>
      </c>
      <c r="V7" s="259">
        <v>90</v>
      </c>
      <c r="W7" s="274">
        <f>ROUND(V7*0.06309,2-LEN(INT(V7*0.06309)))</f>
        <v>5.7</v>
      </c>
      <c r="X7" s="259">
        <v>9</v>
      </c>
      <c r="Y7" s="274">
        <f>ROUND(X7*3.8,2-LEN(INT(X7*3.8)))</f>
        <v>34</v>
      </c>
      <c r="Z7" s="259" t="s">
        <v>1788</v>
      </c>
      <c r="AA7" s="259">
        <v>36</v>
      </c>
      <c r="AB7" s="311">
        <v>54</v>
      </c>
      <c r="AC7" s="259">
        <v>3</v>
      </c>
      <c r="AD7" s="259">
        <v>208</v>
      </c>
      <c r="AE7" s="247" t="s">
        <v>1153</v>
      </c>
      <c r="AF7" s="393"/>
      <c r="AG7" s="67"/>
      <c r="AH7" s="67"/>
      <c r="AI7" s="67"/>
      <c r="AJ7" s="67"/>
      <c r="AK7" s="67"/>
      <c r="AL7" s="67"/>
      <c r="AM7" s="67"/>
      <c r="AN7" s="244"/>
    </row>
    <row r="8" spans="1:40" s="32" customFormat="1" ht="27.75" customHeight="1" x14ac:dyDescent="0.25">
      <c r="A8" s="47"/>
      <c r="B8" s="182"/>
      <c r="C8" s="182"/>
      <c r="D8" s="182"/>
      <c r="E8" s="182"/>
      <c r="F8" s="260">
        <f t="shared" ref="F8:F15" si="2">ROUND(E8*0.472,2-LEN(INT(E8*0.472)))</f>
        <v>0</v>
      </c>
      <c r="G8" s="182"/>
      <c r="H8" s="260">
        <f t="shared" ref="H8:H15" si="3">ROUND(G8*0.472,2-LEN(INT(G8*0.472)))</f>
        <v>0</v>
      </c>
      <c r="I8" s="182"/>
      <c r="J8" s="274">
        <f t="shared" ref="J8:J15" si="4">ROUND(I8*250,2-LEN(INT(I8*250)))</f>
        <v>0</v>
      </c>
      <c r="K8" s="182"/>
      <c r="L8" s="260">
        <f t="shared" ref="L8:L15" si="5">ROUND(K8/0.293,2-LEN(INT(K8/0.293)))</f>
        <v>0</v>
      </c>
      <c r="M8" s="182"/>
      <c r="N8" s="260">
        <f t="shared" ref="N8:N15" si="6">ROUND(M8/3.412,2-LEN(INT(M8/3.412)))</f>
        <v>0</v>
      </c>
      <c r="O8" s="182"/>
      <c r="P8" s="274" t="str">
        <f t="shared" ref="P8:P15" si="7">IF(ISNUMBER(O8)=TRUE,ROUND((5/9)*(O8-32),1),"")</f>
        <v/>
      </c>
      <c r="Q8" s="182"/>
      <c r="R8" s="274" t="str">
        <f t="shared" si="0"/>
        <v/>
      </c>
      <c r="S8" s="182"/>
      <c r="T8" s="182"/>
      <c r="U8" s="274" t="str">
        <f t="shared" si="1"/>
        <v/>
      </c>
      <c r="V8" s="182"/>
      <c r="W8" s="274">
        <f t="shared" ref="W8:W15" si="8">ROUND(V8*0.06309,2-LEN(INT(V8*0.06309)))</f>
        <v>0</v>
      </c>
      <c r="X8" s="182"/>
      <c r="Y8" s="274">
        <f t="shared" ref="Y8:Y15" si="9">ROUND(X8*3.8,2-LEN(INT(X8*3.8)))</f>
        <v>0</v>
      </c>
      <c r="Z8" s="165"/>
      <c r="AA8" s="182"/>
      <c r="AB8" s="101"/>
      <c r="AC8" s="165"/>
      <c r="AD8" s="165"/>
      <c r="AE8" s="46"/>
      <c r="AF8" s="393"/>
      <c r="AG8" s="67"/>
      <c r="AH8" s="67"/>
      <c r="AI8" s="67"/>
      <c r="AJ8" s="67"/>
      <c r="AK8" s="67"/>
      <c r="AL8" s="67"/>
      <c r="AM8" s="67"/>
      <c r="AN8" s="244"/>
    </row>
    <row r="9" spans="1:40" s="32" customFormat="1" ht="27.75" customHeight="1" x14ac:dyDescent="0.25">
      <c r="A9" s="47"/>
      <c r="B9" s="182"/>
      <c r="C9" s="182"/>
      <c r="D9" s="182"/>
      <c r="E9" s="182"/>
      <c r="F9" s="260">
        <f t="shared" si="2"/>
        <v>0</v>
      </c>
      <c r="G9" s="182"/>
      <c r="H9" s="260">
        <f t="shared" si="3"/>
        <v>0</v>
      </c>
      <c r="I9" s="182"/>
      <c r="J9" s="274">
        <f t="shared" si="4"/>
        <v>0</v>
      </c>
      <c r="K9" s="182"/>
      <c r="L9" s="260">
        <f t="shared" si="5"/>
        <v>0</v>
      </c>
      <c r="M9" s="182"/>
      <c r="N9" s="260">
        <f t="shared" si="6"/>
        <v>0</v>
      </c>
      <c r="O9" s="182"/>
      <c r="P9" s="274" t="str">
        <f t="shared" si="7"/>
        <v/>
      </c>
      <c r="Q9" s="182"/>
      <c r="R9" s="274" t="str">
        <f t="shared" si="0"/>
        <v/>
      </c>
      <c r="S9" s="182"/>
      <c r="T9" s="182"/>
      <c r="U9" s="274" t="str">
        <f t="shared" si="1"/>
        <v/>
      </c>
      <c r="V9" s="182"/>
      <c r="W9" s="274">
        <f t="shared" si="8"/>
        <v>0</v>
      </c>
      <c r="X9" s="182"/>
      <c r="Y9" s="274">
        <f t="shared" si="9"/>
        <v>0</v>
      </c>
      <c r="Z9" s="165"/>
      <c r="AA9" s="182"/>
      <c r="AB9" s="101"/>
      <c r="AC9" s="165"/>
      <c r="AD9" s="165"/>
      <c r="AE9" s="46"/>
      <c r="AF9" s="393"/>
      <c r="AG9" s="67"/>
      <c r="AH9" s="67"/>
      <c r="AI9" s="67"/>
      <c r="AJ9" s="67"/>
      <c r="AK9" s="67"/>
      <c r="AL9" s="67"/>
      <c r="AM9" s="67"/>
      <c r="AN9" s="244"/>
    </row>
    <row r="10" spans="1:40" s="32" customFormat="1" ht="27.75" customHeight="1" x14ac:dyDescent="0.25">
      <c r="A10" s="47"/>
      <c r="B10" s="182"/>
      <c r="C10" s="182"/>
      <c r="D10" s="182"/>
      <c r="E10" s="182"/>
      <c r="F10" s="260">
        <f t="shared" si="2"/>
        <v>0</v>
      </c>
      <c r="G10" s="182"/>
      <c r="H10" s="260">
        <f t="shared" si="3"/>
        <v>0</v>
      </c>
      <c r="I10" s="182"/>
      <c r="J10" s="274">
        <f t="shared" si="4"/>
        <v>0</v>
      </c>
      <c r="K10" s="182"/>
      <c r="L10" s="260">
        <f t="shared" si="5"/>
        <v>0</v>
      </c>
      <c r="M10" s="182"/>
      <c r="N10" s="260">
        <f t="shared" si="6"/>
        <v>0</v>
      </c>
      <c r="O10" s="182"/>
      <c r="P10" s="274" t="str">
        <f t="shared" si="7"/>
        <v/>
      </c>
      <c r="Q10" s="182"/>
      <c r="R10" s="274" t="str">
        <f t="shared" si="0"/>
        <v/>
      </c>
      <c r="S10" s="182"/>
      <c r="T10" s="182"/>
      <c r="U10" s="274" t="str">
        <f t="shared" si="1"/>
        <v/>
      </c>
      <c r="V10" s="182"/>
      <c r="W10" s="274">
        <f t="shared" si="8"/>
        <v>0</v>
      </c>
      <c r="X10" s="182"/>
      <c r="Y10" s="274">
        <f t="shared" si="9"/>
        <v>0</v>
      </c>
      <c r="Z10" s="165"/>
      <c r="AA10" s="182"/>
      <c r="AB10" s="101"/>
      <c r="AC10" s="165"/>
      <c r="AD10" s="165"/>
      <c r="AE10" s="46"/>
      <c r="AF10" s="393"/>
      <c r="AG10" s="67"/>
      <c r="AH10" s="67"/>
      <c r="AI10" s="67"/>
      <c r="AJ10" s="67"/>
      <c r="AK10" s="67"/>
      <c r="AL10" s="67"/>
      <c r="AM10" s="67"/>
      <c r="AN10" s="244"/>
    </row>
    <row r="11" spans="1:40" s="32" customFormat="1" ht="27.75" customHeight="1" x14ac:dyDescent="0.25">
      <c r="A11" s="47"/>
      <c r="B11" s="182"/>
      <c r="C11" s="182"/>
      <c r="D11" s="182"/>
      <c r="E11" s="182"/>
      <c r="F11" s="260">
        <f t="shared" si="2"/>
        <v>0</v>
      </c>
      <c r="G11" s="182"/>
      <c r="H11" s="260">
        <f t="shared" si="3"/>
        <v>0</v>
      </c>
      <c r="I11" s="182"/>
      <c r="J11" s="274">
        <f t="shared" si="4"/>
        <v>0</v>
      </c>
      <c r="K11" s="182"/>
      <c r="L11" s="260">
        <f t="shared" si="5"/>
        <v>0</v>
      </c>
      <c r="M11" s="182"/>
      <c r="N11" s="260">
        <f t="shared" si="6"/>
        <v>0</v>
      </c>
      <c r="O11" s="182"/>
      <c r="P11" s="274" t="str">
        <f t="shared" si="7"/>
        <v/>
      </c>
      <c r="Q11" s="182"/>
      <c r="R11" s="274" t="str">
        <f t="shared" si="0"/>
        <v/>
      </c>
      <c r="S11" s="182"/>
      <c r="T11" s="182"/>
      <c r="U11" s="274" t="str">
        <f t="shared" si="1"/>
        <v/>
      </c>
      <c r="V11" s="182"/>
      <c r="W11" s="274">
        <f t="shared" si="8"/>
        <v>0</v>
      </c>
      <c r="X11" s="182"/>
      <c r="Y11" s="274">
        <f t="shared" si="9"/>
        <v>0</v>
      </c>
      <c r="Z11" s="165"/>
      <c r="AA11" s="182"/>
      <c r="AB11" s="101"/>
      <c r="AC11" s="165"/>
      <c r="AD11" s="165"/>
      <c r="AE11" s="46"/>
      <c r="AF11" s="393"/>
      <c r="AG11" s="67"/>
      <c r="AH11" s="67"/>
      <c r="AI11" s="67"/>
      <c r="AJ11" s="67"/>
      <c r="AK11" s="67"/>
      <c r="AL11" s="67"/>
      <c r="AM11" s="67"/>
      <c r="AN11" s="244"/>
    </row>
    <row r="12" spans="1:40" s="32" customFormat="1" ht="27.75" customHeight="1" x14ac:dyDescent="0.25">
      <c r="A12" s="47"/>
      <c r="B12" s="182"/>
      <c r="C12" s="182"/>
      <c r="D12" s="182"/>
      <c r="E12" s="182"/>
      <c r="F12" s="260">
        <f t="shared" si="2"/>
        <v>0</v>
      </c>
      <c r="G12" s="182"/>
      <c r="H12" s="260">
        <f t="shared" si="3"/>
        <v>0</v>
      </c>
      <c r="I12" s="182"/>
      <c r="J12" s="274">
        <f t="shared" si="4"/>
        <v>0</v>
      </c>
      <c r="K12" s="182"/>
      <c r="L12" s="260">
        <f t="shared" si="5"/>
        <v>0</v>
      </c>
      <c r="M12" s="182"/>
      <c r="N12" s="260">
        <f t="shared" si="6"/>
        <v>0</v>
      </c>
      <c r="O12" s="182"/>
      <c r="P12" s="274" t="str">
        <f t="shared" si="7"/>
        <v/>
      </c>
      <c r="Q12" s="182"/>
      <c r="R12" s="274" t="str">
        <f t="shared" si="0"/>
        <v/>
      </c>
      <c r="S12" s="182"/>
      <c r="T12" s="182"/>
      <c r="U12" s="274" t="str">
        <f t="shared" si="1"/>
        <v/>
      </c>
      <c r="V12" s="182"/>
      <c r="W12" s="274">
        <f t="shared" si="8"/>
        <v>0</v>
      </c>
      <c r="X12" s="182"/>
      <c r="Y12" s="274">
        <f t="shared" si="9"/>
        <v>0</v>
      </c>
      <c r="Z12" s="165"/>
      <c r="AA12" s="182"/>
      <c r="AB12" s="101"/>
      <c r="AC12" s="165"/>
      <c r="AD12" s="165"/>
      <c r="AE12" s="46"/>
      <c r="AF12" s="393"/>
      <c r="AG12" s="67"/>
      <c r="AH12" s="67"/>
      <c r="AI12" s="67"/>
      <c r="AJ12" s="67"/>
      <c r="AK12" s="67"/>
      <c r="AL12" s="67"/>
      <c r="AM12" s="67"/>
      <c r="AN12" s="244"/>
    </row>
    <row r="13" spans="1:40" s="32" customFormat="1" ht="27.75" customHeight="1" x14ac:dyDescent="0.25">
      <c r="A13" s="47"/>
      <c r="B13" s="182"/>
      <c r="C13" s="182"/>
      <c r="D13" s="182"/>
      <c r="E13" s="182"/>
      <c r="F13" s="260">
        <f t="shared" si="2"/>
        <v>0</v>
      </c>
      <c r="G13" s="182"/>
      <c r="H13" s="260">
        <f t="shared" si="3"/>
        <v>0</v>
      </c>
      <c r="I13" s="182"/>
      <c r="J13" s="274">
        <f t="shared" si="4"/>
        <v>0</v>
      </c>
      <c r="K13" s="182"/>
      <c r="L13" s="260">
        <f t="shared" si="5"/>
        <v>0</v>
      </c>
      <c r="M13" s="182"/>
      <c r="N13" s="260">
        <f t="shared" si="6"/>
        <v>0</v>
      </c>
      <c r="O13" s="182"/>
      <c r="P13" s="274" t="str">
        <f t="shared" si="7"/>
        <v/>
      </c>
      <c r="Q13" s="182"/>
      <c r="R13" s="274" t="str">
        <f t="shared" si="0"/>
        <v/>
      </c>
      <c r="S13" s="182"/>
      <c r="T13" s="182"/>
      <c r="U13" s="274" t="str">
        <f t="shared" si="1"/>
        <v/>
      </c>
      <c r="V13" s="182"/>
      <c r="W13" s="274">
        <f t="shared" si="8"/>
        <v>0</v>
      </c>
      <c r="X13" s="182"/>
      <c r="Y13" s="274">
        <f t="shared" si="9"/>
        <v>0</v>
      </c>
      <c r="Z13" s="165"/>
      <c r="AA13" s="182"/>
      <c r="AB13" s="101"/>
      <c r="AC13" s="165"/>
      <c r="AD13" s="165"/>
      <c r="AE13" s="46"/>
      <c r="AF13" s="393"/>
      <c r="AG13" s="67"/>
      <c r="AH13" s="67"/>
      <c r="AI13" s="67"/>
      <c r="AJ13" s="67"/>
      <c r="AK13" s="67"/>
      <c r="AL13" s="67"/>
      <c r="AM13" s="67"/>
      <c r="AN13" s="244"/>
    </row>
    <row r="14" spans="1:40" s="32" customFormat="1" ht="27.75" customHeight="1" x14ac:dyDescent="0.25">
      <c r="A14" s="47"/>
      <c r="B14" s="182"/>
      <c r="C14" s="182"/>
      <c r="D14" s="182"/>
      <c r="E14" s="182"/>
      <c r="F14" s="260">
        <f t="shared" si="2"/>
        <v>0</v>
      </c>
      <c r="G14" s="182"/>
      <c r="H14" s="260">
        <f t="shared" si="3"/>
        <v>0</v>
      </c>
      <c r="I14" s="182"/>
      <c r="J14" s="274">
        <f t="shared" si="4"/>
        <v>0</v>
      </c>
      <c r="K14" s="182"/>
      <c r="L14" s="260">
        <f t="shared" si="5"/>
        <v>0</v>
      </c>
      <c r="M14" s="182"/>
      <c r="N14" s="260">
        <f t="shared" si="6"/>
        <v>0</v>
      </c>
      <c r="O14" s="182"/>
      <c r="P14" s="274" t="str">
        <f t="shared" si="7"/>
        <v/>
      </c>
      <c r="Q14" s="182"/>
      <c r="R14" s="274" t="str">
        <f t="shared" si="0"/>
        <v/>
      </c>
      <c r="S14" s="182"/>
      <c r="T14" s="182"/>
      <c r="U14" s="274" t="str">
        <f t="shared" si="1"/>
        <v/>
      </c>
      <c r="V14" s="182"/>
      <c r="W14" s="274">
        <f t="shared" si="8"/>
        <v>0</v>
      </c>
      <c r="X14" s="182"/>
      <c r="Y14" s="274">
        <f t="shared" si="9"/>
        <v>0</v>
      </c>
      <c r="Z14" s="165"/>
      <c r="AA14" s="182"/>
      <c r="AB14" s="101"/>
      <c r="AC14" s="165"/>
      <c r="AD14" s="165"/>
      <c r="AE14" s="46"/>
      <c r="AF14" s="393"/>
      <c r="AG14" s="67"/>
      <c r="AH14" s="67"/>
      <c r="AI14" s="67"/>
      <c r="AJ14" s="67"/>
      <c r="AK14" s="67"/>
      <c r="AL14" s="67"/>
      <c r="AM14" s="67"/>
      <c r="AN14" s="244"/>
    </row>
    <row r="15" spans="1:40" s="32" customFormat="1" ht="27.75" customHeight="1" thickBot="1" x14ac:dyDescent="0.3">
      <c r="A15" s="29"/>
      <c r="B15" s="30"/>
      <c r="C15" s="30"/>
      <c r="D15" s="30"/>
      <c r="E15" s="30"/>
      <c r="F15" s="34">
        <f t="shared" si="2"/>
        <v>0</v>
      </c>
      <c r="G15" s="30"/>
      <c r="H15" s="34">
        <f t="shared" si="3"/>
        <v>0</v>
      </c>
      <c r="I15" s="30"/>
      <c r="J15" s="184">
        <f t="shared" si="4"/>
        <v>0</v>
      </c>
      <c r="K15" s="30"/>
      <c r="L15" s="34">
        <f t="shared" si="5"/>
        <v>0</v>
      </c>
      <c r="M15" s="30"/>
      <c r="N15" s="34">
        <f t="shared" si="6"/>
        <v>0</v>
      </c>
      <c r="O15" s="30"/>
      <c r="P15" s="184" t="str">
        <f t="shared" si="7"/>
        <v/>
      </c>
      <c r="Q15" s="30"/>
      <c r="R15" s="184" t="str">
        <f t="shared" si="0"/>
        <v/>
      </c>
      <c r="S15" s="30"/>
      <c r="T15" s="30"/>
      <c r="U15" s="184" t="str">
        <f t="shared" si="1"/>
        <v/>
      </c>
      <c r="V15" s="30"/>
      <c r="W15" s="184">
        <f t="shared" si="8"/>
        <v>0</v>
      </c>
      <c r="X15" s="30"/>
      <c r="Y15" s="184">
        <f t="shared" si="9"/>
        <v>0</v>
      </c>
      <c r="Z15" s="41"/>
      <c r="AA15" s="30"/>
      <c r="AB15" s="111"/>
      <c r="AC15" s="41"/>
      <c r="AD15" s="41"/>
      <c r="AE15" s="31"/>
      <c r="AF15" s="391"/>
      <c r="AG15" s="306"/>
      <c r="AH15" s="306"/>
      <c r="AI15" s="306"/>
      <c r="AJ15" s="306"/>
      <c r="AK15" s="306"/>
      <c r="AL15" s="306"/>
      <c r="AM15" s="306"/>
      <c r="AN15" s="307"/>
    </row>
    <row r="16" spans="1:40" ht="25.5" customHeight="1" x14ac:dyDescent="0.25"/>
    <row r="17" spans="1:8" ht="25.5" customHeight="1" x14ac:dyDescent="0.25">
      <c r="A17" s="843" t="s">
        <v>825</v>
      </c>
      <c r="B17" s="843"/>
      <c r="C17" s="843"/>
      <c r="D17" s="843"/>
      <c r="E17" s="843"/>
      <c r="F17" s="843"/>
      <c r="G17" s="843"/>
      <c r="H17" s="843"/>
    </row>
    <row r="18" spans="1:8" ht="25.5" customHeight="1" x14ac:dyDescent="0.25">
      <c r="A18" s="835" t="s">
        <v>793</v>
      </c>
      <c r="B18" s="835"/>
      <c r="C18" s="835"/>
      <c r="D18" s="835"/>
      <c r="E18" s="835"/>
      <c r="F18" s="835"/>
      <c r="G18" s="835"/>
      <c r="H18" s="835"/>
    </row>
  </sheetData>
  <mergeCells count="37">
    <mergeCell ref="T4:U5"/>
    <mergeCell ref="A17:H17"/>
    <mergeCell ref="A18:H18"/>
    <mergeCell ref="Q5:R5"/>
    <mergeCell ref="AD4:AD6"/>
    <mergeCell ref="G3:H5"/>
    <mergeCell ref="T3:Y3"/>
    <mergeCell ref="M4:N5"/>
    <mergeCell ref="AA3:AD3"/>
    <mergeCell ref="AA4:AB5"/>
    <mergeCell ref="O4:R4"/>
    <mergeCell ref="AE3:AE6"/>
    <mergeCell ref="D3:D6"/>
    <mergeCell ref="K3:S3"/>
    <mergeCell ref="A2:AE2"/>
    <mergeCell ref="E3:F5"/>
    <mergeCell ref="I3:J5"/>
    <mergeCell ref="K4:L5"/>
    <mergeCell ref="A3:A6"/>
    <mergeCell ref="B3:B6"/>
    <mergeCell ref="C3:C6"/>
    <mergeCell ref="X4:Y5"/>
    <mergeCell ref="Z3:Z6"/>
    <mergeCell ref="AC4:AC6"/>
    <mergeCell ref="O5:P5"/>
    <mergeCell ref="S4:S6"/>
    <mergeCell ref="V4:W5"/>
    <mergeCell ref="AF2:AN2"/>
    <mergeCell ref="AF3:AF5"/>
    <mergeCell ref="AG3:AG5"/>
    <mergeCell ref="AH3:AH5"/>
    <mergeCell ref="AI3:AI5"/>
    <mergeCell ref="AN3:AN5"/>
    <mergeCell ref="AJ3:AJ5"/>
    <mergeCell ref="AK3:AK5"/>
    <mergeCell ref="AL3:AL5"/>
    <mergeCell ref="AM3:AM5"/>
  </mergeCells>
  <phoneticPr fontId="0" type="noConversion"/>
  <printOptions horizontalCentered="1"/>
  <pageMargins left="0.25" right="0.25" top="0.75" bottom="0.75" header="0.3" footer="0.3"/>
  <pageSetup paperSize="3" scale="75" fitToWidth="2" orientation="landscape" r:id="rId1"/>
  <headerFooter alignWithMargins="0">
    <oddHeader>&amp;C&amp;16
&amp;A</oddHeader>
    <oddFooter>&amp;C&amp;14ISSUED
JUNE 2009&amp;R&amp;12&amp;F &amp;A
Page 71</oddFooter>
  </headerFooter>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35"/>
  <sheetViews>
    <sheetView showGridLines="0" zoomScale="60" zoomScaleNormal="60" zoomScalePageLayoutView="60" workbookViewId="0"/>
  </sheetViews>
  <sheetFormatPr defaultColWidth="3" defaultRowHeight="13.2" x14ac:dyDescent="0.25"/>
  <cols>
    <col min="1" max="1" width="9.44140625" style="2" customWidth="1"/>
    <col min="2" max="2" width="13.44140625" style="2" customWidth="1"/>
    <col min="3" max="3" width="12.109375" style="2" customWidth="1"/>
    <col min="4" max="4" width="8.109375" style="2" customWidth="1"/>
    <col min="5" max="5" width="9.109375" style="2" customWidth="1"/>
    <col min="6" max="14" width="8.109375" style="2" customWidth="1"/>
    <col min="15" max="15" width="9.6640625" style="2" customWidth="1"/>
    <col min="16" max="17" width="8.6640625" style="2" customWidth="1"/>
    <col min="18" max="19" width="8.5546875" style="2" customWidth="1"/>
    <col min="20" max="20" width="9.6640625" style="2" customWidth="1"/>
    <col min="21" max="21" width="8.6640625" style="2" customWidth="1"/>
    <col min="22" max="22" width="29.6640625" style="2" customWidth="1"/>
    <col min="23" max="23" width="21.5546875" style="2" bestFit="1" customWidth="1"/>
    <col min="24" max="24" width="20.6640625" style="2" customWidth="1"/>
    <col min="25" max="25" width="12.6640625" style="2" customWidth="1"/>
    <col min="26" max="26" width="16.44140625" style="2" customWidth="1"/>
    <col min="27" max="27" width="17" style="2" customWidth="1"/>
    <col min="28" max="30" width="20.6640625" style="2" customWidth="1"/>
    <col min="31" max="31" width="8.6640625" style="2" customWidth="1"/>
    <col min="32" max="16384" width="3" style="2"/>
  </cols>
  <sheetData>
    <row r="1" spans="1:31" ht="41.25" customHeight="1" thickBot="1" x14ac:dyDescent="0.3">
      <c r="A1" s="24"/>
      <c r="B1" s="24"/>
      <c r="C1" s="24"/>
      <c r="D1" s="24"/>
      <c r="E1" s="24"/>
      <c r="F1" s="24"/>
      <c r="G1" s="24"/>
      <c r="H1" s="24"/>
      <c r="I1" s="24"/>
      <c r="J1" s="24"/>
      <c r="K1" s="24"/>
      <c r="L1" s="24"/>
      <c r="M1" s="24"/>
      <c r="N1" s="24"/>
      <c r="O1" s="24"/>
      <c r="P1" s="24"/>
      <c r="Q1" s="24"/>
      <c r="R1" s="24"/>
      <c r="S1" s="24"/>
      <c r="T1" s="24"/>
      <c r="U1" s="24"/>
      <c r="V1" s="24"/>
    </row>
    <row r="2" spans="1:31" s="3" customFormat="1" ht="24.75" customHeight="1" x14ac:dyDescent="0.25">
      <c r="A2" s="823" t="s">
        <v>1586</v>
      </c>
      <c r="B2" s="849"/>
      <c r="C2" s="849"/>
      <c r="D2" s="849"/>
      <c r="E2" s="849"/>
      <c r="F2" s="849"/>
      <c r="G2" s="849"/>
      <c r="H2" s="849"/>
      <c r="I2" s="849"/>
      <c r="J2" s="849"/>
      <c r="K2" s="849"/>
      <c r="L2" s="849"/>
      <c r="M2" s="849"/>
      <c r="N2" s="849"/>
      <c r="O2" s="849"/>
      <c r="P2" s="849"/>
      <c r="Q2" s="849"/>
      <c r="R2" s="849"/>
      <c r="S2" s="849"/>
      <c r="T2" s="849"/>
      <c r="U2" s="849"/>
      <c r="V2" s="850"/>
      <c r="W2" s="851" t="s">
        <v>909</v>
      </c>
      <c r="X2" s="851"/>
      <c r="Y2" s="851"/>
      <c r="Z2" s="851"/>
      <c r="AA2" s="851"/>
      <c r="AB2" s="851"/>
      <c r="AC2" s="851"/>
      <c r="AD2" s="851"/>
      <c r="AE2" s="852"/>
    </row>
    <row r="3" spans="1:31" s="7" customFormat="1" ht="24.75" customHeight="1" x14ac:dyDescent="0.25">
      <c r="A3" s="828" t="s">
        <v>911</v>
      </c>
      <c r="B3" s="830" t="s">
        <v>836</v>
      </c>
      <c r="C3" s="826" t="s">
        <v>925</v>
      </c>
      <c r="D3" s="826" t="s">
        <v>951</v>
      </c>
      <c r="E3" s="826"/>
      <c r="F3" s="826" t="s">
        <v>963</v>
      </c>
      <c r="G3" s="826"/>
      <c r="H3" s="826" t="s">
        <v>965</v>
      </c>
      <c r="I3" s="845"/>
      <c r="J3" s="826" t="s">
        <v>964</v>
      </c>
      <c r="K3" s="845"/>
      <c r="L3" s="846" t="s">
        <v>826</v>
      </c>
      <c r="M3" s="847"/>
      <c r="N3" s="847"/>
      <c r="O3" s="847"/>
      <c r="P3" s="848"/>
      <c r="Q3" s="846" t="s">
        <v>857</v>
      </c>
      <c r="R3" s="847"/>
      <c r="S3" s="847"/>
      <c r="T3" s="847"/>
      <c r="U3" s="848"/>
      <c r="V3" s="832" t="s">
        <v>822</v>
      </c>
      <c r="W3" s="818" t="s">
        <v>906</v>
      </c>
      <c r="X3" s="815" t="s">
        <v>931</v>
      </c>
      <c r="Y3" s="815" t="s">
        <v>932</v>
      </c>
      <c r="Z3" s="815" t="s">
        <v>2085</v>
      </c>
      <c r="AA3" s="855" t="s">
        <v>2086</v>
      </c>
      <c r="AB3" s="815" t="s">
        <v>933</v>
      </c>
      <c r="AC3" s="815" t="s">
        <v>940</v>
      </c>
      <c r="AD3" s="815" t="s">
        <v>941</v>
      </c>
      <c r="AE3" s="812" t="s">
        <v>934</v>
      </c>
    </row>
    <row r="4" spans="1:31" s="7" customFormat="1" ht="24.75" customHeight="1" x14ac:dyDescent="0.25">
      <c r="A4" s="828"/>
      <c r="B4" s="830"/>
      <c r="C4" s="826"/>
      <c r="D4" s="845"/>
      <c r="E4" s="845"/>
      <c r="F4" s="845"/>
      <c r="G4" s="845"/>
      <c r="H4" s="845"/>
      <c r="I4" s="845"/>
      <c r="J4" s="845"/>
      <c r="K4" s="845"/>
      <c r="L4" s="853" t="s">
        <v>211</v>
      </c>
      <c r="M4" s="826" t="s">
        <v>1007</v>
      </c>
      <c r="N4" s="826"/>
      <c r="O4" s="826" t="s">
        <v>960</v>
      </c>
      <c r="P4" s="826" t="s">
        <v>962</v>
      </c>
      <c r="Q4" s="853" t="s">
        <v>2274</v>
      </c>
      <c r="R4" s="826" t="s">
        <v>1007</v>
      </c>
      <c r="S4" s="826"/>
      <c r="T4" s="826" t="s">
        <v>960</v>
      </c>
      <c r="U4" s="826" t="s">
        <v>962</v>
      </c>
      <c r="V4" s="832"/>
      <c r="W4" s="819"/>
      <c r="X4" s="816"/>
      <c r="Y4" s="816"/>
      <c r="Z4" s="816"/>
      <c r="AA4" s="856"/>
      <c r="AB4" s="816"/>
      <c r="AC4" s="816"/>
      <c r="AD4" s="816"/>
      <c r="AE4" s="813"/>
    </row>
    <row r="5" spans="1:31" s="4" customFormat="1" ht="24.75" customHeight="1" thickBot="1" x14ac:dyDescent="0.3">
      <c r="A5" s="829"/>
      <c r="B5" s="831"/>
      <c r="C5" s="827"/>
      <c r="D5" s="243" t="s">
        <v>946</v>
      </c>
      <c r="E5" s="243" t="s">
        <v>818</v>
      </c>
      <c r="F5" s="243" t="s">
        <v>954</v>
      </c>
      <c r="G5" s="243" t="s">
        <v>953</v>
      </c>
      <c r="H5" s="243" t="s">
        <v>954</v>
      </c>
      <c r="I5" s="243" t="s">
        <v>953</v>
      </c>
      <c r="J5" s="243" t="s">
        <v>954</v>
      </c>
      <c r="K5" s="243" t="s">
        <v>953</v>
      </c>
      <c r="L5" s="854"/>
      <c r="M5" s="243" t="s">
        <v>817</v>
      </c>
      <c r="N5" s="243" t="s">
        <v>961</v>
      </c>
      <c r="O5" s="827"/>
      <c r="P5" s="827"/>
      <c r="Q5" s="822"/>
      <c r="R5" s="243" t="s">
        <v>817</v>
      </c>
      <c r="S5" s="243" t="s">
        <v>818</v>
      </c>
      <c r="T5" s="827"/>
      <c r="U5" s="827"/>
      <c r="V5" s="833"/>
      <c r="W5" s="820"/>
      <c r="X5" s="817"/>
      <c r="Y5" s="817"/>
      <c r="Z5" s="817"/>
      <c r="AA5" s="857"/>
      <c r="AB5" s="817"/>
      <c r="AC5" s="817"/>
      <c r="AD5" s="817"/>
      <c r="AE5" s="814"/>
    </row>
    <row r="6" spans="1:31" s="25" customFormat="1" ht="30" customHeight="1" thickTop="1" x14ac:dyDescent="0.25">
      <c r="A6" s="257" t="s">
        <v>858</v>
      </c>
      <c r="B6" s="259" t="s">
        <v>1743</v>
      </c>
      <c r="C6" s="258" t="s">
        <v>823</v>
      </c>
      <c r="D6" s="266">
        <v>11200</v>
      </c>
      <c r="E6" s="260">
        <f t="shared" ref="E6:E11" si="0">ROUND(D6*0.293,2-LEN(INT(D6*0.293)))</f>
        <v>3300</v>
      </c>
      <c r="F6" s="263">
        <v>-18</v>
      </c>
      <c r="G6" s="260">
        <f t="shared" ref="G6:G11" si="1">IF(ISNUMBER(F6)=TRUE,ROUND((5/9)*(F6-32),1),"")</f>
        <v>-27.8</v>
      </c>
      <c r="H6" s="263">
        <v>95</v>
      </c>
      <c r="I6" s="260">
        <f t="shared" ref="I6:I11" si="2">IF(ISNUMBER(H6)=TRUE,ROUND((5/9)*(H6-32),1),"")</f>
        <v>35</v>
      </c>
      <c r="J6" s="263">
        <v>110</v>
      </c>
      <c r="K6" s="260">
        <f t="shared" ref="K6:K11" si="3">IF(ISNUMBER(J6)=TRUE,ROUND((5/9)*(J6-32),1),"")</f>
        <v>43.3</v>
      </c>
      <c r="L6" s="277"/>
      <c r="M6" s="263">
        <v>3</v>
      </c>
      <c r="N6" s="260">
        <f t="shared" ref="N6:N11" si="4">ROUND(M6*0.746,2-LEN(INT(M6*0.746)))</f>
        <v>2.2000000000000002</v>
      </c>
      <c r="O6" s="264">
        <v>3</v>
      </c>
      <c r="P6" s="264">
        <v>460</v>
      </c>
      <c r="Q6" s="264"/>
      <c r="R6" s="263">
        <v>0.33</v>
      </c>
      <c r="S6" s="260">
        <f t="shared" ref="S6:S11" si="5">ROUND(R6*746,2-LEN(INT(R6*746)))</f>
        <v>250</v>
      </c>
      <c r="T6" s="264">
        <v>1</v>
      </c>
      <c r="U6" s="264">
        <v>277</v>
      </c>
      <c r="V6" s="267" t="s">
        <v>1138</v>
      </c>
      <c r="W6" s="367"/>
      <c r="X6" s="89"/>
      <c r="Y6" s="89"/>
      <c r="Z6" s="89"/>
      <c r="AA6" s="89"/>
      <c r="AB6" s="89"/>
      <c r="AC6" s="89"/>
      <c r="AD6" s="89"/>
      <c r="AE6" s="90"/>
    </row>
    <row r="7" spans="1:31" s="25" customFormat="1" ht="30" customHeight="1" x14ac:dyDescent="0.25">
      <c r="A7" s="85"/>
      <c r="B7" s="86"/>
      <c r="C7" s="87"/>
      <c r="D7" s="88"/>
      <c r="E7" s="260">
        <f t="shared" si="0"/>
        <v>0</v>
      </c>
      <c r="F7" s="86"/>
      <c r="G7" s="260" t="str">
        <f t="shared" si="1"/>
        <v/>
      </c>
      <c r="H7" s="86"/>
      <c r="I7" s="260" t="str">
        <f t="shared" si="2"/>
        <v/>
      </c>
      <c r="J7" s="86"/>
      <c r="K7" s="260" t="str">
        <f t="shared" si="3"/>
        <v/>
      </c>
      <c r="L7" s="277"/>
      <c r="M7" s="86"/>
      <c r="N7" s="260">
        <f t="shared" si="4"/>
        <v>0</v>
      </c>
      <c r="O7" s="185"/>
      <c r="P7" s="185"/>
      <c r="Q7" s="185"/>
      <c r="R7" s="86"/>
      <c r="S7" s="260">
        <f t="shared" si="5"/>
        <v>0</v>
      </c>
      <c r="T7" s="185"/>
      <c r="U7" s="185"/>
      <c r="V7" s="113"/>
      <c r="W7" s="364"/>
      <c r="X7" s="48"/>
      <c r="Y7" s="48"/>
      <c r="Z7" s="48"/>
      <c r="AA7" s="48"/>
      <c r="AB7" s="48"/>
      <c r="AC7" s="48"/>
      <c r="AD7" s="48"/>
      <c r="AE7" s="49"/>
    </row>
    <row r="8" spans="1:31" s="25" customFormat="1" ht="30" customHeight="1" x14ac:dyDescent="0.25">
      <c r="A8" s="85"/>
      <c r="B8" s="86"/>
      <c r="C8" s="87"/>
      <c r="D8" s="88"/>
      <c r="E8" s="260">
        <f t="shared" si="0"/>
        <v>0</v>
      </c>
      <c r="F8" s="86"/>
      <c r="G8" s="260" t="str">
        <f t="shared" si="1"/>
        <v/>
      </c>
      <c r="H8" s="86"/>
      <c r="I8" s="260" t="str">
        <f t="shared" si="2"/>
        <v/>
      </c>
      <c r="J8" s="86"/>
      <c r="K8" s="260" t="str">
        <f t="shared" si="3"/>
        <v/>
      </c>
      <c r="L8" s="277"/>
      <c r="M8" s="86"/>
      <c r="N8" s="260">
        <f t="shared" si="4"/>
        <v>0</v>
      </c>
      <c r="O8" s="185"/>
      <c r="P8" s="185"/>
      <c r="Q8" s="185"/>
      <c r="R8" s="86"/>
      <c r="S8" s="260">
        <f t="shared" si="5"/>
        <v>0</v>
      </c>
      <c r="T8" s="185"/>
      <c r="U8" s="185"/>
      <c r="V8" s="113"/>
      <c r="W8" s="364"/>
      <c r="X8" s="48"/>
      <c r="Y8" s="48"/>
      <c r="Z8" s="48"/>
      <c r="AA8" s="48"/>
      <c r="AB8" s="48"/>
      <c r="AC8" s="48"/>
      <c r="AD8" s="48"/>
      <c r="AE8" s="49"/>
    </row>
    <row r="9" spans="1:31" s="25" customFormat="1" ht="30" customHeight="1" x14ac:dyDescent="0.25">
      <c r="A9" s="518"/>
      <c r="B9" s="86"/>
      <c r="C9" s="86"/>
      <c r="D9" s="86"/>
      <c r="E9" s="260">
        <f t="shared" si="0"/>
        <v>0</v>
      </c>
      <c r="F9" s="86"/>
      <c r="G9" s="260" t="str">
        <f t="shared" si="1"/>
        <v/>
      </c>
      <c r="H9" s="86"/>
      <c r="I9" s="260" t="str">
        <f t="shared" si="2"/>
        <v/>
      </c>
      <c r="J9" s="86"/>
      <c r="K9" s="260" t="str">
        <f t="shared" si="3"/>
        <v/>
      </c>
      <c r="L9" s="277"/>
      <c r="M9" s="86"/>
      <c r="N9" s="260">
        <f t="shared" si="4"/>
        <v>0</v>
      </c>
      <c r="O9" s="86"/>
      <c r="P9" s="86"/>
      <c r="Q9" s="86"/>
      <c r="R9" s="86"/>
      <c r="S9" s="260">
        <f t="shared" si="5"/>
        <v>0</v>
      </c>
      <c r="T9" s="86"/>
      <c r="U9" s="86"/>
      <c r="V9" s="521"/>
      <c r="W9" s="522"/>
      <c r="X9" s="48"/>
      <c r="Y9" s="48"/>
      <c r="Z9" s="48"/>
      <c r="AA9" s="48"/>
      <c r="AB9" s="48"/>
      <c r="AC9" s="48"/>
      <c r="AD9" s="48"/>
      <c r="AE9" s="49"/>
    </row>
    <row r="10" spans="1:31" s="25" customFormat="1" ht="30" customHeight="1" x14ac:dyDescent="0.25">
      <c r="A10" s="85"/>
      <c r="B10" s="86"/>
      <c r="C10" s="87"/>
      <c r="D10" s="88"/>
      <c r="E10" s="260">
        <f t="shared" si="0"/>
        <v>0</v>
      </c>
      <c r="F10" s="86"/>
      <c r="G10" s="260" t="str">
        <f t="shared" si="1"/>
        <v/>
      </c>
      <c r="H10" s="86"/>
      <c r="I10" s="260" t="str">
        <f t="shared" si="2"/>
        <v/>
      </c>
      <c r="J10" s="86"/>
      <c r="K10" s="260" t="str">
        <f t="shared" si="3"/>
        <v/>
      </c>
      <c r="L10" s="277"/>
      <c r="M10" s="86"/>
      <c r="N10" s="260">
        <f t="shared" si="4"/>
        <v>0</v>
      </c>
      <c r="O10" s="185"/>
      <c r="P10" s="185"/>
      <c r="Q10" s="185"/>
      <c r="R10" s="86"/>
      <c r="S10" s="260">
        <f t="shared" si="5"/>
        <v>0</v>
      </c>
      <c r="T10" s="185"/>
      <c r="U10" s="185"/>
      <c r="V10" s="113"/>
      <c r="W10" s="364"/>
      <c r="X10" s="48"/>
      <c r="Y10" s="48"/>
      <c r="Z10" s="48"/>
      <c r="AA10" s="48"/>
      <c r="AB10" s="48"/>
      <c r="AC10" s="48"/>
      <c r="AD10" s="48"/>
      <c r="AE10" s="49"/>
    </row>
    <row r="11" spans="1:31" s="25" customFormat="1" ht="30" customHeight="1" thickBot="1" x14ac:dyDescent="0.3">
      <c r="A11" s="40"/>
      <c r="B11" s="148"/>
      <c r="C11" s="42"/>
      <c r="D11" s="151"/>
      <c r="E11" s="34">
        <f t="shared" si="0"/>
        <v>0</v>
      </c>
      <c r="F11" s="148"/>
      <c r="G11" s="34" t="str">
        <f t="shared" si="1"/>
        <v/>
      </c>
      <c r="H11" s="148"/>
      <c r="I11" s="34" t="str">
        <f t="shared" si="2"/>
        <v/>
      </c>
      <c r="J11" s="148"/>
      <c r="K11" s="34" t="str">
        <f t="shared" si="3"/>
        <v/>
      </c>
      <c r="L11" s="111"/>
      <c r="M11" s="148"/>
      <c r="N11" s="34">
        <f t="shared" si="4"/>
        <v>0</v>
      </c>
      <c r="O11" s="149"/>
      <c r="P11" s="149"/>
      <c r="Q11" s="149"/>
      <c r="R11" s="148"/>
      <c r="S11" s="34">
        <f t="shared" si="5"/>
        <v>0</v>
      </c>
      <c r="T11" s="149"/>
      <c r="U11" s="149"/>
      <c r="V11" s="43"/>
      <c r="W11" s="368"/>
      <c r="X11" s="44"/>
      <c r="Y11" s="44"/>
      <c r="Z11" s="44"/>
      <c r="AA11" s="44"/>
      <c r="AB11" s="44"/>
      <c r="AC11" s="44"/>
      <c r="AD11" s="44"/>
      <c r="AE11" s="45"/>
    </row>
    <row r="12" spans="1:31" s="9" customFormat="1" ht="28.65" customHeight="1" x14ac:dyDescent="0.25">
      <c r="A12" s="135"/>
      <c r="B12" s="135"/>
      <c r="C12" s="135"/>
      <c r="D12" s="135"/>
      <c r="E12" s="116"/>
      <c r="F12" s="150"/>
      <c r="G12" s="116"/>
      <c r="H12" s="150"/>
      <c r="I12" s="116"/>
      <c r="J12" s="150"/>
      <c r="K12" s="116"/>
      <c r="L12" s="116"/>
      <c r="M12" s="150"/>
      <c r="N12" s="116"/>
      <c r="O12" s="150"/>
      <c r="P12" s="150"/>
      <c r="Q12" s="150"/>
      <c r="R12" s="150"/>
      <c r="S12" s="116"/>
      <c r="T12" s="150"/>
      <c r="U12" s="135"/>
      <c r="V12" s="135"/>
      <c r="W12" s="146"/>
      <c r="X12" s="250"/>
      <c r="Y12" s="250"/>
      <c r="Z12" s="250"/>
      <c r="AA12" s="250"/>
      <c r="AB12" s="250"/>
      <c r="AC12" s="250"/>
      <c r="AD12" s="250"/>
      <c r="AE12" s="250"/>
    </row>
    <row r="13" spans="1:31" ht="24.75" customHeight="1" x14ac:dyDescent="0.25">
      <c r="A13" s="840" t="s">
        <v>922</v>
      </c>
      <c r="B13" s="843"/>
      <c r="C13" s="843"/>
      <c r="D13" s="843"/>
      <c r="E13" s="843"/>
      <c r="F13" s="843"/>
      <c r="G13" s="843"/>
      <c r="H13" s="843"/>
      <c r="I13" s="843"/>
      <c r="J13" s="844"/>
      <c r="K13" s="24"/>
      <c r="L13" s="24"/>
      <c r="M13" s="24"/>
      <c r="N13" s="24"/>
      <c r="O13" s="24"/>
      <c r="P13" s="24"/>
      <c r="Q13" s="24"/>
      <c r="R13" s="24"/>
      <c r="S13" s="24"/>
      <c r="T13" s="24"/>
      <c r="U13" s="24"/>
      <c r="V13" s="24"/>
    </row>
    <row r="14" spans="1:31" ht="25.35" customHeight="1" x14ac:dyDescent="0.25">
      <c r="A14" s="834" t="s">
        <v>523</v>
      </c>
      <c r="B14" s="842"/>
      <c r="C14" s="842"/>
      <c r="D14" s="842"/>
      <c r="E14" s="842"/>
      <c r="F14" s="842"/>
      <c r="G14" s="842"/>
      <c r="H14" s="842"/>
      <c r="I14" s="842"/>
      <c r="J14" s="842"/>
      <c r="K14" s="24"/>
      <c r="L14" s="24"/>
      <c r="M14" s="24"/>
      <c r="N14" s="24"/>
      <c r="O14" s="24"/>
      <c r="P14" s="24"/>
      <c r="Q14" s="24"/>
      <c r="R14" s="24"/>
      <c r="S14" s="24"/>
      <c r="T14" s="24"/>
      <c r="U14" s="24"/>
      <c r="V14" s="24"/>
    </row>
    <row r="15" spans="1:31" ht="25.5" customHeight="1" x14ac:dyDescent="0.25">
      <c r="A15" s="834" t="s">
        <v>2275</v>
      </c>
      <c r="B15" s="834"/>
      <c r="C15" s="834"/>
      <c r="D15" s="834"/>
      <c r="E15" s="834"/>
      <c r="F15" s="834"/>
      <c r="G15" s="834"/>
      <c r="H15" s="834"/>
      <c r="I15" s="834"/>
      <c r="J15" s="834"/>
      <c r="K15" s="24"/>
      <c r="L15" s="24"/>
      <c r="M15" s="24"/>
      <c r="N15" s="24"/>
      <c r="O15" s="24"/>
      <c r="P15" s="24"/>
      <c r="Q15" s="24"/>
      <c r="R15" s="24"/>
      <c r="S15" s="24"/>
      <c r="T15" s="24"/>
      <c r="U15" s="24"/>
      <c r="V15" s="24"/>
    </row>
    <row r="16" spans="1:31" ht="25.5" customHeight="1" x14ac:dyDescent="0.3">
      <c r="B16" s="105"/>
      <c r="C16" s="105"/>
      <c r="D16" s="81"/>
      <c r="E16" s="81"/>
      <c r="F16" s="81"/>
      <c r="G16" s="81"/>
      <c r="H16" s="81"/>
      <c r="I16" s="81"/>
      <c r="J16" s="24"/>
      <c r="K16" s="24"/>
      <c r="L16" s="24"/>
      <c r="M16" s="24"/>
      <c r="N16" s="24"/>
      <c r="O16" s="24"/>
      <c r="P16" s="24"/>
      <c r="Q16" s="24"/>
      <c r="R16" s="24"/>
      <c r="S16" s="24"/>
      <c r="T16" s="24"/>
      <c r="U16" s="24"/>
      <c r="V16" s="24"/>
    </row>
    <row r="17" spans="1:22" ht="25.5" customHeight="1" x14ac:dyDescent="0.3">
      <c r="B17" s="103"/>
      <c r="C17" s="103"/>
      <c r="D17" s="103"/>
      <c r="E17" s="103"/>
      <c r="F17" s="103"/>
      <c r="G17" s="103"/>
      <c r="H17" s="103"/>
      <c r="I17" s="103"/>
      <c r="J17" s="24"/>
      <c r="K17" s="24"/>
      <c r="L17" s="24"/>
      <c r="M17" s="24"/>
      <c r="N17" s="24"/>
      <c r="O17" s="24"/>
      <c r="P17" s="24"/>
      <c r="Q17" s="24"/>
      <c r="R17" s="24"/>
      <c r="S17" s="24"/>
      <c r="T17" s="24"/>
      <c r="U17" s="24"/>
      <c r="V17" s="24"/>
    </row>
    <row r="18" spans="1:22" ht="30" customHeight="1" x14ac:dyDescent="0.25">
      <c r="A18" s="24"/>
      <c r="B18" s="24"/>
      <c r="C18" s="24"/>
      <c r="D18" s="24"/>
      <c r="E18" s="24"/>
      <c r="F18" s="24"/>
      <c r="G18" s="24"/>
      <c r="H18" s="24"/>
      <c r="I18" s="24"/>
      <c r="J18" s="24"/>
      <c r="K18" s="24"/>
      <c r="L18" s="24"/>
      <c r="M18" s="24"/>
      <c r="N18" s="24"/>
      <c r="O18" s="24"/>
      <c r="P18" s="24"/>
      <c r="Q18" s="24"/>
      <c r="R18" s="24"/>
      <c r="S18" s="24"/>
      <c r="T18" s="24"/>
      <c r="U18" s="24"/>
      <c r="V18" s="24"/>
    </row>
    <row r="19" spans="1:22" ht="30" customHeight="1" x14ac:dyDescent="0.25">
      <c r="A19" s="24"/>
      <c r="B19" s="24"/>
      <c r="C19" s="24"/>
      <c r="D19" s="24"/>
      <c r="E19" s="24"/>
      <c r="F19" s="24"/>
      <c r="G19" s="24"/>
      <c r="H19" s="24"/>
      <c r="I19" s="24"/>
      <c r="J19" s="24"/>
      <c r="K19" s="24"/>
      <c r="L19" s="24"/>
      <c r="M19" s="24"/>
      <c r="N19" s="24"/>
      <c r="O19" s="24"/>
      <c r="P19" s="24"/>
      <c r="Q19" s="24"/>
      <c r="R19" s="24"/>
      <c r="S19" s="24"/>
      <c r="T19" s="24"/>
      <c r="U19" s="24"/>
      <c r="V19" s="24"/>
    </row>
    <row r="20" spans="1:22" ht="30" customHeight="1" x14ac:dyDescent="0.25">
      <c r="A20" s="24"/>
      <c r="B20" s="24"/>
      <c r="C20" s="24"/>
      <c r="D20" s="24"/>
      <c r="E20" s="24"/>
      <c r="F20" s="24"/>
      <c r="G20" s="24"/>
      <c r="H20" s="24"/>
      <c r="I20" s="24"/>
      <c r="J20" s="24"/>
      <c r="K20" s="24"/>
      <c r="L20" s="24"/>
      <c r="M20" s="24"/>
      <c r="N20" s="24"/>
      <c r="O20" s="24"/>
      <c r="P20" s="24"/>
      <c r="Q20" s="24"/>
      <c r="R20" s="24"/>
      <c r="S20" s="24"/>
      <c r="T20" s="24"/>
      <c r="U20" s="24"/>
      <c r="V20" s="24"/>
    </row>
    <row r="21" spans="1:22" ht="30" customHeight="1" x14ac:dyDescent="0.25">
      <c r="A21" s="24"/>
      <c r="B21" s="24"/>
      <c r="C21" s="24"/>
      <c r="D21" s="24"/>
      <c r="E21" s="24"/>
      <c r="F21" s="24"/>
      <c r="G21" s="24"/>
      <c r="H21" s="24"/>
      <c r="I21" s="24"/>
      <c r="J21" s="24"/>
      <c r="K21" s="24"/>
      <c r="L21" s="24"/>
      <c r="M21" s="24"/>
      <c r="N21" s="24"/>
      <c r="O21" s="24"/>
      <c r="P21" s="24"/>
      <c r="Q21" s="24"/>
      <c r="R21" s="24"/>
      <c r="S21" s="24"/>
      <c r="T21" s="24"/>
      <c r="U21" s="24"/>
      <c r="V21" s="24"/>
    </row>
    <row r="22" spans="1:22" ht="30" customHeight="1" x14ac:dyDescent="0.25">
      <c r="A22" s="24"/>
      <c r="B22" s="24"/>
      <c r="C22" s="24"/>
      <c r="D22" s="24"/>
      <c r="E22" s="24"/>
      <c r="F22" s="24"/>
      <c r="G22" s="24"/>
      <c r="H22" s="24"/>
      <c r="I22" s="24"/>
      <c r="J22" s="24"/>
      <c r="K22" s="24"/>
      <c r="L22" s="24"/>
      <c r="M22" s="24"/>
      <c r="N22" s="24"/>
      <c r="O22" s="24"/>
      <c r="P22" s="24"/>
      <c r="Q22" s="24"/>
      <c r="R22" s="24"/>
      <c r="S22" s="24"/>
      <c r="T22" s="24"/>
      <c r="U22" s="24"/>
      <c r="V22" s="24"/>
    </row>
    <row r="23" spans="1:22" ht="30" customHeight="1" x14ac:dyDescent="0.25">
      <c r="A23" s="24"/>
      <c r="B23" s="24"/>
      <c r="C23" s="24"/>
      <c r="D23" s="24"/>
      <c r="E23" s="24"/>
      <c r="F23" s="24"/>
      <c r="G23" s="24"/>
      <c r="H23" s="24"/>
      <c r="I23" s="24"/>
      <c r="J23" s="24"/>
      <c r="K23" s="24"/>
      <c r="L23" s="24"/>
      <c r="M23" s="24"/>
      <c r="N23" s="24"/>
      <c r="O23" s="24"/>
      <c r="P23" s="24"/>
      <c r="Q23" s="24"/>
      <c r="R23" s="24"/>
      <c r="S23" s="24"/>
      <c r="T23" s="24"/>
      <c r="U23" s="24"/>
      <c r="V23" s="24"/>
    </row>
    <row r="24" spans="1:22" ht="30" customHeight="1" x14ac:dyDescent="0.25">
      <c r="A24" s="24"/>
      <c r="B24" s="24"/>
      <c r="C24" s="24"/>
      <c r="D24" s="24"/>
      <c r="E24" s="24"/>
      <c r="F24" s="24"/>
      <c r="G24" s="24"/>
      <c r="H24" s="24"/>
      <c r="I24" s="24"/>
      <c r="J24" s="24"/>
      <c r="K24" s="24"/>
      <c r="L24" s="24"/>
      <c r="M24" s="24"/>
      <c r="N24" s="24"/>
      <c r="O24" s="24"/>
      <c r="P24" s="24"/>
      <c r="Q24" s="24"/>
      <c r="R24" s="24"/>
      <c r="S24" s="24"/>
      <c r="T24" s="24"/>
      <c r="U24" s="24"/>
      <c r="V24" s="24"/>
    </row>
    <row r="25" spans="1:22" ht="30" customHeight="1" x14ac:dyDescent="0.25">
      <c r="A25" s="24"/>
      <c r="B25" s="24"/>
      <c r="C25" s="24"/>
      <c r="D25" s="24"/>
      <c r="E25" s="24"/>
      <c r="F25" s="24"/>
      <c r="G25" s="24"/>
      <c r="H25" s="24"/>
      <c r="I25" s="24"/>
      <c r="J25" s="24"/>
      <c r="K25" s="24"/>
      <c r="L25" s="24"/>
      <c r="M25" s="24"/>
      <c r="N25" s="24"/>
      <c r="O25" s="24"/>
      <c r="P25" s="24"/>
      <c r="Q25" s="24"/>
      <c r="R25" s="24"/>
      <c r="S25" s="24"/>
      <c r="T25" s="24"/>
      <c r="U25" s="24"/>
      <c r="V25" s="24"/>
    </row>
    <row r="26" spans="1:22" ht="30" customHeight="1" x14ac:dyDescent="0.25">
      <c r="A26" s="24"/>
      <c r="B26" s="24"/>
      <c r="C26" s="24"/>
      <c r="D26" s="24"/>
      <c r="E26" s="24"/>
      <c r="F26" s="24"/>
      <c r="G26" s="24"/>
      <c r="H26" s="24"/>
      <c r="I26" s="24"/>
      <c r="J26" s="24"/>
      <c r="K26" s="24"/>
      <c r="L26" s="24"/>
      <c r="M26" s="24"/>
      <c r="N26" s="24"/>
      <c r="O26" s="24"/>
      <c r="P26" s="24"/>
      <c r="Q26" s="24"/>
      <c r="R26" s="24"/>
      <c r="S26" s="24"/>
      <c r="T26" s="24"/>
      <c r="U26" s="24"/>
      <c r="V26" s="24"/>
    </row>
    <row r="27" spans="1:22" ht="30" customHeight="1" x14ac:dyDescent="0.25">
      <c r="A27" s="24"/>
      <c r="B27" s="24"/>
      <c r="C27" s="24"/>
      <c r="D27" s="24"/>
      <c r="E27" s="24"/>
      <c r="F27" s="24"/>
      <c r="G27" s="24"/>
      <c r="H27" s="24"/>
      <c r="I27" s="24"/>
      <c r="J27" s="24"/>
      <c r="K27" s="24"/>
      <c r="L27" s="24"/>
      <c r="M27" s="24"/>
      <c r="N27" s="24"/>
      <c r="O27" s="24"/>
      <c r="P27" s="24"/>
      <c r="Q27" s="24"/>
      <c r="R27" s="24"/>
      <c r="S27" s="24"/>
      <c r="T27" s="24"/>
      <c r="U27" s="24"/>
      <c r="V27" s="24"/>
    </row>
    <row r="28" spans="1:22" ht="30" customHeight="1" x14ac:dyDescent="0.25">
      <c r="A28" s="24"/>
      <c r="B28" s="24"/>
      <c r="C28" s="24"/>
      <c r="D28" s="24"/>
      <c r="E28" s="24"/>
      <c r="F28" s="24"/>
      <c r="G28" s="24"/>
      <c r="H28" s="24"/>
      <c r="I28" s="24"/>
      <c r="J28" s="24"/>
      <c r="K28" s="24"/>
      <c r="L28" s="24"/>
      <c r="M28" s="24"/>
      <c r="N28" s="24"/>
      <c r="O28" s="24"/>
      <c r="P28" s="24"/>
      <c r="Q28" s="24"/>
      <c r="R28" s="24"/>
      <c r="S28" s="24"/>
      <c r="T28" s="24"/>
      <c r="U28" s="24"/>
      <c r="V28" s="24"/>
    </row>
    <row r="29" spans="1:22" ht="30" customHeight="1" x14ac:dyDescent="0.25">
      <c r="A29" s="24"/>
      <c r="B29" s="24"/>
      <c r="C29" s="24"/>
      <c r="D29" s="24"/>
      <c r="E29" s="24"/>
      <c r="F29" s="24"/>
      <c r="G29" s="24"/>
      <c r="H29" s="24"/>
      <c r="I29" s="24"/>
      <c r="J29" s="24"/>
      <c r="K29" s="24"/>
      <c r="L29" s="24"/>
      <c r="M29" s="24"/>
      <c r="N29" s="24"/>
      <c r="O29" s="24"/>
      <c r="P29" s="24"/>
      <c r="Q29" s="24"/>
      <c r="R29" s="24"/>
      <c r="S29" s="24"/>
      <c r="T29" s="24"/>
      <c r="U29" s="24"/>
      <c r="V29" s="24"/>
    </row>
    <row r="30" spans="1:22" ht="30" customHeight="1" x14ac:dyDescent="0.25">
      <c r="A30" s="24"/>
      <c r="B30" s="24"/>
      <c r="C30" s="24"/>
      <c r="D30" s="24"/>
      <c r="E30" s="24"/>
      <c r="F30" s="24"/>
      <c r="G30" s="24"/>
      <c r="H30" s="24"/>
      <c r="I30" s="24"/>
      <c r="J30" s="24"/>
      <c r="K30" s="24"/>
      <c r="L30" s="24"/>
      <c r="M30" s="24"/>
      <c r="N30" s="24"/>
      <c r="O30" s="24"/>
      <c r="P30" s="24"/>
      <c r="Q30" s="24"/>
      <c r="R30" s="24"/>
      <c r="S30" s="24"/>
      <c r="T30" s="24"/>
      <c r="U30" s="24"/>
      <c r="V30" s="24"/>
    </row>
    <row r="31" spans="1:22" ht="30" customHeight="1" x14ac:dyDescent="0.25">
      <c r="A31" s="24"/>
      <c r="B31" s="24"/>
      <c r="C31" s="24"/>
      <c r="D31" s="24"/>
      <c r="E31" s="24"/>
      <c r="F31" s="24"/>
      <c r="G31" s="24"/>
      <c r="H31" s="24"/>
      <c r="I31" s="24"/>
      <c r="J31" s="24"/>
      <c r="K31" s="24"/>
      <c r="L31" s="24"/>
      <c r="M31" s="24"/>
      <c r="N31" s="24"/>
      <c r="O31" s="24"/>
      <c r="P31" s="24"/>
      <c r="Q31" s="24"/>
      <c r="R31" s="24"/>
      <c r="S31" s="24"/>
      <c r="T31" s="24"/>
      <c r="U31" s="24"/>
      <c r="V31" s="24"/>
    </row>
    <row r="32" spans="1:22" x14ac:dyDescent="0.25">
      <c r="A32" s="24"/>
      <c r="B32" s="24"/>
      <c r="C32" s="24"/>
      <c r="D32" s="24"/>
      <c r="E32" s="24"/>
      <c r="F32" s="24"/>
      <c r="G32" s="24"/>
      <c r="H32" s="24"/>
      <c r="I32" s="24"/>
      <c r="J32" s="24"/>
      <c r="K32" s="24"/>
      <c r="L32" s="24"/>
      <c r="M32" s="24"/>
      <c r="N32" s="24"/>
      <c r="O32" s="24"/>
      <c r="P32" s="24"/>
      <c r="Q32" s="24"/>
      <c r="R32" s="24"/>
      <c r="S32" s="24"/>
      <c r="T32" s="24"/>
      <c r="U32" s="24"/>
      <c r="V32" s="24"/>
    </row>
    <row r="33" spans="1:22" x14ac:dyDescent="0.25">
      <c r="A33" s="24"/>
      <c r="B33" s="24"/>
      <c r="C33" s="24"/>
      <c r="D33" s="24"/>
      <c r="E33" s="24"/>
      <c r="F33" s="24"/>
      <c r="G33" s="24"/>
      <c r="H33" s="24"/>
      <c r="I33" s="24"/>
      <c r="J33" s="24"/>
      <c r="K33" s="24"/>
      <c r="L33" s="24"/>
      <c r="M33" s="24"/>
      <c r="N33" s="24"/>
      <c r="O33" s="24"/>
      <c r="P33" s="24"/>
      <c r="Q33" s="24"/>
      <c r="R33" s="24"/>
      <c r="S33" s="24"/>
      <c r="T33" s="24"/>
      <c r="U33" s="24"/>
      <c r="V33" s="24"/>
    </row>
    <row r="34" spans="1:22" x14ac:dyDescent="0.25">
      <c r="A34" s="24"/>
      <c r="B34" s="24"/>
      <c r="C34" s="24"/>
      <c r="D34" s="24"/>
      <c r="E34" s="24"/>
      <c r="F34" s="24"/>
      <c r="G34" s="24"/>
      <c r="H34" s="24"/>
      <c r="I34" s="24"/>
      <c r="J34" s="24"/>
      <c r="K34" s="24"/>
      <c r="L34" s="24"/>
      <c r="M34" s="24"/>
      <c r="N34" s="24"/>
      <c r="O34" s="24"/>
      <c r="P34" s="24"/>
      <c r="Q34" s="24"/>
      <c r="R34" s="24"/>
      <c r="S34" s="24"/>
      <c r="T34" s="24"/>
      <c r="U34" s="24"/>
      <c r="V34" s="24"/>
    </row>
    <row r="35" spans="1:22" x14ac:dyDescent="0.25">
      <c r="A35" s="24"/>
      <c r="B35" s="24"/>
      <c r="C35" s="24"/>
      <c r="D35" s="24"/>
      <c r="E35" s="24"/>
      <c r="F35" s="24"/>
      <c r="G35" s="24"/>
      <c r="H35" s="24"/>
      <c r="I35" s="24"/>
      <c r="J35" s="24"/>
      <c r="K35" s="24"/>
      <c r="L35" s="24"/>
      <c r="M35" s="24"/>
      <c r="N35" s="24"/>
      <c r="O35" s="24"/>
      <c r="P35" s="24"/>
      <c r="Q35" s="24"/>
      <c r="R35" s="24"/>
      <c r="S35" s="24"/>
      <c r="T35" s="24"/>
      <c r="U35" s="24"/>
      <c r="V35" s="24"/>
    </row>
  </sheetData>
  <mergeCells count="32">
    <mergeCell ref="AE3:AE5"/>
    <mergeCell ref="AD3:AD5"/>
    <mergeCell ref="A2:V2"/>
    <mergeCell ref="V3:V5"/>
    <mergeCell ref="W2:AE2"/>
    <mergeCell ref="W3:W5"/>
    <mergeCell ref="X3:X5"/>
    <mergeCell ref="Y3:Y5"/>
    <mergeCell ref="Z3:Z5"/>
    <mergeCell ref="P4:P5"/>
    <mergeCell ref="L4:L5"/>
    <mergeCell ref="Q3:U3"/>
    <mergeCell ref="Q4:Q5"/>
    <mergeCell ref="AB3:AB5"/>
    <mergeCell ref="AC3:AC5"/>
    <mergeCell ref="AA3:AA5"/>
    <mergeCell ref="A14:J14"/>
    <mergeCell ref="A15:J15"/>
    <mergeCell ref="A13:J13"/>
    <mergeCell ref="U4:U5"/>
    <mergeCell ref="R4:S4"/>
    <mergeCell ref="T4:T5"/>
    <mergeCell ref="D3:E4"/>
    <mergeCell ref="F3:G4"/>
    <mergeCell ref="H3:I4"/>
    <mergeCell ref="A3:A5"/>
    <mergeCell ref="O4:O5"/>
    <mergeCell ref="M4:N4"/>
    <mergeCell ref="C3:C5"/>
    <mergeCell ref="B3:B5"/>
    <mergeCell ref="J3:K4"/>
    <mergeCell ref="L3:P3"/>
  </mergeCells>
  <phoneticPr fontId="0" type="noConversion"/>
  <printOptions horizontalCentered="1"/>
  <pageMargins left="0" right="0" top="0.75" bottom="0.75" header="0.3" footer="0.3"/>
  <pageSetup paperSize="3" scale="95" orientation="landscape" r:id="rId1"/>
  <headerFooter alignWithMargins="0">
    <oddHeader>&amp;C&amp;16
&amp;A</oddHeader>
    <oddFooter>&amp;C&amp;14ISSUED
JUNE 2009&amp;R&amp;12&amp;F &amp;A
Page 2</oddFooter>
  </headerFooter>
  <colBreaks count="1" manualBreakCount="1">
    <brk id="22"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U18"/>
  <sheetViews>
    <sheetView showGridLines="0" showWhiteSpace="0" zoomScale="60" zoomScaleNormal="60" zoomScalePageLayoutView="60" workbookViewId="0"/>
  </sheetViews>
  <sheetFormatPr defaultColWidth="9.109375" defaultRowHeight="13.2" x14ac:dyDescent="0.25"/>
  <cols>
    <col min="1" max="1" width="11.6640625" style="2" bestFit="1" customWidth="1"/>
    <col min="2" max="2" width="13.33203125" style="2" customWidth="1"/>
    <col min="3" max="3" width="11" style="2" customWidth="1"/>
    <col min="4" max="4" width="12.33203125" style="2" customWidth="1"/>
    <col min="5" max="5" width="8" style="2" customWidth="1"/>
    <col min="6" max="6" width="8.33203125" style="2" customWidth="1"/>
    <col min="7" max="10" width="8" style="2" customWidth="1"/>
    <col min="11" max="21" width="7.88671875" style="2" customWidth="1"/>
    <col min="22" max="22" width="11" style="2" customWidth="1"/>
    <col min="23" max="30" width="7.88671875" style="2" customWidth="1"/>
    <col min="31" max="31" width="9.6640625" style="2" customWidth="1"/>
    <col min="32" max="32" width="9.44140625" style="2" customWidth="1"/>
    <col min="33" max="33" width="9.88671875" style="2" bestFit="1" customWidth="1"/>
    <col min="34" max="34" width="13.44140625" style="2" customWidth="1"/>
    <col min="35" max="37" width="9.5546875" style="2" customWidth="1"/>
    <col min="38" max="38" width="28.6640625" style="2" customWidth="1"/>
    <col min="39" max="39" width="21.88671875" style="2" bestFit="1" customWidth="1"/>
    <col min="40" max="41" width="12.6640625" style="2" customWidth="1"/>
    <col min="42" max="42" width="18.88671875" style="2" customWidth="1"/>
    <col min="43" max="43" width="17.88671875" style="2" customWidth="1"/>
    <col min="44" max="46" width="20.6640625" style="2" customWidth="1"/>
    <col min="47" max="47" width="8.6640625" style="2" customWidth="1"/>
    <col min="48" max="16384" width="9.109375" style="2"/>
  </cols>
  <sheetData>
    <row r="1" spans="1:47" ht="38.25" customHeight="1" thickBot="1" x14ac:dyDescent="0.3">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row>
    <row r="2" spans="1:47" s="27" customFormat="1" ht="24" customHeight="1" x14ac:dyDescent="0.25">
      <c r="A2" s="823" t="s">
        <v>731</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5"/>
      <c r="AM2" s="1070" t="s">
        <v>909</v>
      </c>
      <c r="AN2" s="1032"/>
      <c r="AO2" s="1032"/>
      <c r="AP2" s="1032"/>
      <c r="AQ2" s="1032"/>
      <c r="AR2" s="1032"/>
      <c r="AS2" s="1032"/>
      <c r="AT2" s="1032"/>
      <c r="AU2" s="1033"/>
    </row>
    <row r="3" spans="1:47" s="4" customFormat="1" ht="22.5" customHeight="1" x14ac:dyDescent="0.25">
      <c r="A3" s="828" t="s">
        <v>911</v>
      </c>
      <c r="B3" s="826" t="s">
        <v>836</v>
      </c>
      <c r="C3" s="826" t="s">
        <v>929</v>
      </c>
      <c r="D3" s="826" t="s">
        <v>842</v>
      </c>
      <c r="E3" s="826" t="s">
        <v>729</v>
      </c>
      <c r="F3" s="894"/>
      <c r="G3" s="826" t="s">
        <v>728</v>
      </c>
      <c r="H3" s="894"/>
      <c r="I3" s="826" t="s">
        <v>1328</v>
      </c>
      <c r="J3" s="826"/>
      <c r="K3" s="846" t="s">
        <v>883</v>
      </c>
      <c r="L3" s="882"/>
      <c r="M3" s="882"/>
      <c r="N3" s="882"/>
      <c r="O3" s="882"/>
      <c r="P3" s="882"/>
      <c r="Q3" s="882"/>
      <c r="R3" s="882"/>
      <c r="S3" s="882"/>
      <c r="T3" s="882"/>
      <c r="U3" s="882"/>
      <c r="V3" s="875"/>
      <c r="W3" s="537"/>
      <c r="X3" s="537"/>
      <c r="Y3" s="882" t="s">
        <v>1503</v>
      </c>
      <c r="Z3" s="882"/>
      <c r="AA3" s="882"/>
      <c r="AB3" s="882"/>
      <c r="AC3" s="847"/>
      <c r="AD3" s="848"/>
      <c r="AE3" s="826" t="s">
        <v>2076</v>
      </c>
      <c r="AF3" s="826" t="s">
        <v>119</v>
      </c>
      <c r="AG3" s="826"/>
      <c r="AH3" s="826"/>
      <c r="AI3" s="826"/>
      <c r="AJ3" s="826"/>
      <c r="AK3" s="826"/>
      <c r="AL3" s="1076" t="s">
        <v>822</v>
      </c>
      <c r="AM3" s="818" t="s">
        <v>906</v>
      </c>
      <c r="AN3" s="815" t="s">
        <v>931</v>
      </c>
      <c r="AO3" s="815" t="s">
        <v>932</v>
      </c>
      <c r="AP3" s="815" t="s">
        <v>2085</v>
      </c>
      <c r="AQ3" s="815" t="s">
        <v>2086</v>
      </c>
      <c r="AR3" s="815" t="s">
        <v>933</v>
      </c>
      <c r="AS3" s="815" t="s">
        <v>940</v>
      </c>
      <c r="AT3" s="815" t="s">
        <v>941</v>
      </c>
      <c r="AU3" s="812" t="s">
        <v>934</v>
      </c>
    </row>
    <row r="4" spans="1:47" s="4" customFormat="1" ht="22.5" customHeight="1" x14ac:dyDescent="0.25">
      <c r="A4" s="828"/>
      <c r="B4" s="826"/>
      <c r="C4" s="826"/>
      <c r="D4" s="826"/>
      <c r="E4" s="894"/>
      <c r="F4" s="894"/>
      <c r="G4" s="894"/>
      <c r="H4" s="894"/>
      <c r="I4" s="826"/>
      <c r="J4" s="826"/>
      <c r="K4" s="826" t="s">
        <v>1005</v>
      </c>
      <c r="L4" s="826"/>
      <c r="M4" s="826" t="s">
        <v>1129</v>
      </c>
      <c r="N4" s="826"/>
      <c r="O4" s="826" t="s">
        <v>727</v>
      </c>
      <c r="P4" s="826" t="s">
        <v>957</v>
      </c>
      <c r="Q4" s="826"/>
      <c r="R4" s="826"/>
      <c r="S4" s="826"/>
      <c r="T4" s="886" t="s">
        <v>724</v>
      </c>
      <c r="U4" s="887"/>
      <c r="V4" s="853" t="s">
        <v>730</v>
      </c>
      <c r="W4" s="826" t="s">
        <v>739</v>
      </c>
      <c r="X4" s="896"/>
      <c r="Y4" s="826" t="s">
        <v>726</v>
      </c>
      <c r="Z4" s="826"/>
      <c r="AA4" s="826" t="s">
        <v>738</v>
      </c>
      <c r="AB4" s="826"/>
      <c r="AC4" s="886" t="s">
        <v>732</v>
      </c>
      <c r="AD4" s="887"/>
      <c r="AE4" s="826"/>
      <c r="AF4" s="886" t="s">
        <v>723</v>
      </c>
      <c r="AG4" s="998"/>
      <c r="AH4" s="1106"/>
      <c r="AI4" s="1108" t="s">
        <v>2284</v>
      </c>
      <c r="AJ4" s="1109"/>
      <c r="AK4" s="1110"/>
      <c r="AL4" s="1076"/>
      <c r="AM4" s="819"/>
      <c r="AN4" s="816"/>
      <c r="AO4" s="816"/>
      <c r="AP4" s="816"/>
      <c r="AQ4" s="816"/>
      <c r="AR4" s="816"/>
      <c r="AS4" s="816"/>
      <c r="AT4" s="816"/>
      <c r="AU4" s="813"/>
    </row>
    <row r="5" spans="1:47" s="4" customFormat="1" ht="22.5" customHeight="1" thickBot="1" x14ac:dyDescent="0.3">
      <c r="A5" s="828"/>
      <c r="B5" s="826"/>
      <c r="C5" s="826"/>
      <c r="D5" s="826"/>
      <c r="E5" s="894"/>
      <c r="F5" s="894"/>
      <c r="G5" s="894"/>
      <c r="H5" s="894"/>
      <c r="I5" s="826"/>
      <c r="J5" s="826"/>
      <c r="K5" s="826"/>
      <c r="L5" s="826"/>
      <c r="M5" s="826"/>
      <c r="N5" s="826"/>
      <c r="O5" s="826"/>
      <c r="P5" s="826" t="s">
        <v>833</v>
      </c>
      <c r="Q5" s="826"/>
      <c r="R5" s="826" t="s">
        <v>867</v>
      </c>
      <c r="S5" s="826"/>
      <c r="T5" s="888"/>
      <c r="U5" s="889"/>
      <c r="V5" s="890"/>
      <c r="W5" s="896"/>
      <c r="X5" s="896"/>
      <c r="Y5" s="826"/>
      <c r="Z5" s="826"/>
      <c r="AA5" s="826"/>
      <c r="AB5" s="826"/>
      <c r="AC5" s="888"/>
      <c r="AD5" s="889"/>
      <c r="AE5" s="826"/>
      <c r="AF5" s="888"/>
      <c r="AG5" s="942"/>
      <c r="AH5" s="1107"/>
      <c r="AI5" s="1111"/>
      <c r="AJ5" s="1112"/>
      <c r="AK5" s="1113"/>
      <c r="AL5" s="1076"/>
      <c r="AM5" s="820"/>
      <c r="AN5" s="817"/>
      <c r="AO5" s="817"/>
      <c r="AP5" s="817"/>
      <c r="AQ5" s="817"/>
      <c r="AR5" s="817"/>
      <c r="AS5" s="817"/>
      <c r="AT5" s="817"/>
      <c r="AU5" s="814"/>
    </row>
    <row r="6" spans="1:47" s="4" customFormat="1" ht="22.5" customHeight="1" thickTop="1" thickBot="1" x14ac:dyDescent="0.3">
      <c r="A6" s="829"/>
      <c r="B6" s="827"/>
      <c r="C6" s="827"/>
      <c r="D6" s="827"/>
      <c r="E6" s="322" t="s">
        <v>955</v>
      </c>
      <c r="F6" s="322" t="s">
        <v>949</v>
      </c>
      <c r="G6" s="322" t="s">
        <v>955</v>
      </c>
      <c r="H6" s="322" t="s">
        <v>949</v>
      </c>
      <c r="I6" s="243" t="s">
        <v>943</v>
      </c>
      <c r="J6" s="243" t="s">
        <v>1175</v>
      </c>
      <c r="K6" s="243" t="s">
        <v>874</v>
      </c>
      <c r="L6" s="243" t="s">
        <v>961</v>
      </c>
      <c r="M6" s="243" t="s">
        <v>874</v>
      </c>
      <c r="N6" s="243" t="s">
        <v>961</v>
      </c>
      <c r="O6" s="827"/>
      <c r="P6" s="243" t="s">
        <v>971</v>
      </c>
      <c r="Q6" s="243" t="s">
        <v>953</v>
      </c>
      <c r="R6" s="243" t="s">
        <v>971</v>
      </c>
      <c r="S6" s="243" t="s">
        <v>953</v>
      </c>
      <c r="T6" s="243" t="s">
        <v>971</v>
      </c>
      <c r="U6" s="243" t="s">
        <v>953</v>
      </c>
      <c r="V6" s="1114"/>
      <c r="W6" s="243" t="s">
        <v>874</v>
      </c>
      <c r="X6" s="243" t="s">
        <v>961</v>
      </c>
      <c r="Y6" s="243" t="s">
        <v>874</v>
      </c>
      <c r="Z6" s="243" t="s">
        <v>961</v>
      </c>
      <c r="AA6" s="243" t="s">
        <v>971</v>
      </c>
      <c r="AB6" s="243" t="s">
        <v>953</v>
      </c>
      <c r="AC6" s="243" t="s">
        <v>971</v>
      </c>
      <c r="AD6" s="243" t="s">
        <v>953</v>
      </c>
      <c r="AE6" s="827"/>
      <c r="AF6" s="243" t="s">
        <v>722</v>
      </c>
      <c r="AG6" s="243" t="s">
        <v>818</v>
      </c>
      <c r="AH6" s="243" t="s">
        <v>721</v>
      </c>
      <c r="AI6" s="243" t="s">
        <v>1720</v>
      </c>
      <c r="AJ6" s="243" t="s">
        <v>960</v>
      </c>
      <c r="AK6" s="243" t="s">
        <v>959</v>
      </c>
      <c r="AL6" s="1077"/>
      <c r="AM6" s="392"/>
      <c r="AN6" s="302"/>
      <c r="AO6" s="302"/>
      <c r="AP6" s="302"/>
      <c r="AQ6" s="302"/>
      <c r="AR6" s="302"/>
      <c r="AS6" s="302"/>
      <c r="AT6" s="302"/>
      <c r="AU6" s="249"/>
    </row>
    <row r="7" spans="1:47" s="32" customFormat="1" ht="27.75" customHeight="1" thickTop="1" x14ac:dyDescent="0.25">
      <c r="A7" s="245" t="s">
        <v>590</v>
      </c>
      <c r="B7" s="246" t="s">
        <v>854</v>
      </c>
      <c r="C7" s="246" t="s">
        <v>1208</v>
      </c>
      <c r="D7" s="246" t="s">
        <v>1222</v>
      </c>
      <c r="E7" s="259">
        <v>12000</v>
      </c>
      <c r="F7" s="260">
        <f t="shared" ref="F7:F15" si="0">ROUND(E7*0.472,2-LEN(INT(E7*0.472)))</f>
        <v>5700</v>
      </c>
      <c r="G7" s="259">
        <v>1800</v>
      </c>
      <c r="H7" s="260">
        <f t="shared" ref="H7:H15" si="1">ROUND(G7*0.472,2-LEN(INT(G7*0.472)))</f>
        <v>850</v>
      </c>
      <c r="I7" s="259">
        <v>1.5</v>
      </c>
      <c r="J7" s="274">
        <f t="shared" ref="J7:J15" si="2">ROUND(I7*250,2-LEN(INT(I7*250)))</f>
        <v>380</v>
      </c>
      <c r="K7" s="259">
        <v>360</v>
      </c>
      <c r="L7" s="260">
        <f t="shared" ref="L7:L15" si="3">ROUND(K7/0.293,2-LEN(INT(K7/0.293)))</f>
        <v>1200</v>
      </c>
      <c r="M7" s="259">
        <v>306</v>
      </c>
      <c r="N7" s="260">
        <f t="shared" ref="N7:N15" si="4">ROUND(M7/3.412,2-LEN(INT(M7/3.412)))</f>
        <v>90</v>
      </c>
      <c r="O7" s="165">
        <v>14.5</v>
      </c>
      <c r="P7" s="259">
        <v>80</v>
      </c>
      <c r="Q7" s="274">
        <f t="shared" ref="Q7:Q15" si="5">IF(ISNUMBER(P7)=TRUE,ROUND((5/9)*(P7-32),1),"")</f>
        <v>26.7</v>
      </c>
      <c r="R7" s="259">
        <v>67</v>
      </c>
      <c r="S7" s="274">
        <f t="shared" ref="S7:S15" si="6">IF(ISNUMBER(R7)=TRUE,ROUND((5/9)*(R7-32),1),"")</f>
        <v>19.399999999999999</v>
      </c>
      <c r="T7" s="314">
        <v>105</v>
      </c>
      <c r="U7" s="274">
        <f t="shared" ref="U7:U15" si="7">IF(ISNUMBER(T7)=TRUE,ROUND((5/9)*(T7-32),1),"")</f>
        <v>40.6</v>
      </c>
      <c r="V7" s="182"/>
      <c r="W7" s="259">
        <v>90</v>
      </c>
      <c r="X7" s="260">
        <f>ROUND(W7/3.412,2-LEN(INT(W7/3.412)))</f>
        <v>26</v>
      </c>
      <c r="Y7" s="259">
        <v>90</v>
      </c>
      <c r="Z7" s="260">
        <f>ROUND(Y7/3.412,2-LEN(INT(Y7/3.412)))</f>
        <v>26</v>
      </c>
      <c r="AA7" s="259">
        <v>80</v>
      </c>
      <c r="AB7" s="274">
        <f t="shared" ref="AB7:AB15" si="8">IF(ISNUMBER(AA7)=TRUE,ROUND((5/9)*(AA7-32),1),"")</f>
        <v>26.7</v>
      </c>
      <c r="AC7" s="259">
        <v>80</v>
      </c>
      <c r="AD7" s="274">
        <f t="shared" ref="AD7:AD15" si="9">IF(ISNUMBER(AC7)=TRUE,ROUND((5/9)*(AC7-32),1),"")</f>
        <v>26.7</v>
      </c>
      <c r="AE7" s="259" t="s">
        <v>1788</v>
      </c>
      <c r="AF7" s="259">
        <v>36</v>
      </c>
      <c r="AG7" s="260">
        <f t="shared" ref="AG7:AG15" si="10">ROUND(AF7*746,2-LEN(INT(AF7*746)))</f>
        <v>27000</v>
      </c>
      <c r="AH7" s="311"/>
      <c r="AI7" s="259">
        <v>36</v>
      </c>
      <c r="AJ7" s="277"/>
      <c r="AK7" s="311"/>
      <c r="AL7" s="247" t="s">
        <v>1153</v>
      </c>
      <c r="AM7" s="393"/>
      <c r="AN7" s="67"/>
      <c r="AO7" s="67"/>
      <c r="AP7" s="67"/>
      <c r="AQ7" s="67"/>
      <c r="AR7" s="67"/>
      <c r="AS7" s="67"/>
      <c r="AT7" s="67"/>
      <c r="AU7" s="244"/>
    </row>
    <row r="8" spans="1:47" s="32" customFormat="1" ht="27.75" customHeight="1" x14ac:dyDescent="0.25">
      <c r="A8" s="47"/>
      <c r="B8" s="182"/>
      <c r="C8" s="182"/>
      <c r="D8" s="182"/>
      <c r="E8" s="182"/>
      <c r="F8" s="260">
        <f t="shared" si="0"/>
        <v>0</v>
      </c>
      <c r="G8" s="182"/>
      <c r="H8" s="260">
        <f t="shared" si="1"/>
        <v>0</v>
      </c>
      <c r="I8" s="182"/>
      <c r="J8" s="274">
        <f t="shared" si="2"/>
        <v>0</v>
      </c>
      <c r="K8" s="182"/>
      <c r="L8" s="260">
        <f t="shared" si="3"/>
        <v>0</v>
      </c>
      <c r="M8" s="182"/>
      <c r="N8" s="260">
        <f t="shared" si="4"/>
        <v>0</v>
      </c>
      <c r="O8" s="182"/>
      <c r="P8" s="182"/>
      <c r="Q8" s="274" t="str">
        <f t="shared" si="5"/>
        <v/>
      </c>
      <c r="R8" s="182"/>
      <c r="S8" s="274" t="str">
        <f t="shared" si="6"/>
        <v/>
      </c>
      <c r="T8" s="314"/>
      <c r="U8" s="274" t="str">
        <f t="shared" si="7"/>
        <v/>
      </c>
      <c r="V8" s="182"/>
      <c r="W8" s="182"/>
      <c r="X8" s="260">
        <f t="shared" ref="X8:X15" si="11">ROUND(W8/3.412,2-LEN(INT(W8/3.412)))</f>
        <v>0</v>
      </c>
      <c r="Y8" s="182"/>
      <c r="Z8" s="274">
        <f t="shared" ref="Z8:Z15" si="12">ROUND(Y8*0.06309,2-LEN(INT(Y8*0.06309)))</f>
        <v>0</v>
      </c>
      <c r="AA8" s="182"/>
      <c r="AB8" s="274" t="str">
        <f t="shared" si="8"/>
        <v/>
      </c>
      <c r="AC8" s="579"/>
      <c r="AD8" s="274" t="str">
        <f t="shared" si="9"/>
        <v/>
      </c>
      <c r="AE8" s="165"/>
      <c r="AF8" s="182"/>
      <c r="AG8" s="260">
        <f t="shared" si="10"/>
        <v>0</v>
      </c>
      <c r="AH8" s="101"/>
      <c r="AI8" s="101"/>
      <c r="AJ8" s="101"/>
      <c r="AK8" s="101"/>
      <c r="AL8" s="46"/>
      <c r="AM8" s="393"/>
      <c r="AN8" s="67"/>
      <c r="AO8" s="67"/>
      <c r="AP8" s="67"/>
      <c r="AQ8" s="67"/>
      <c r="AR8" s="67"/>
      <c r="AS8" s="67"/>
      <c r="AT8" s="67"/>
      <c r="AU8" s="244"/>
    </row>
    <row r="9" spans="1:47" s="32" customFormat="1" ht="27.75" customHeight="1" x14ac:dyDescent="0.25">
      <c r="A9" s="47"/>
      <c r="B9" s="182"/>
      <c r="C9" s="182"/>
      <c r="D9" s="182"/>
      <c r="E9" s="182"/>
      <c r="F9" s="260">
        <f t="shared" si="0"/>
        <v>0</v>
      </c>
      <c r="G9" s="182"/>
      <c r="H9" s="260">
        <f t="shared" si="1"/>
        <v>0</v>
      </c>
      <c r="I9" s="182"/>
      <c r="J9" s="274">
        <f t="shared" si="2"/>
        <v>0</v>
      </c>
      <c r="K9" s="182"/>
      <c r="L9" s="260">
        <f t="shared" si="3"/>
        <v>0</v>
      </c>
      <c r="M9" s="182"/>
      <c r="N9" s="260">
        <f t="shared" si="4"/>
        <v>0</v>
      </c>
      <c r="P9" s="182"/>
      <c r="Q9" s="274" t="str">
        <f t="shared" si="5"/>
        <v/>
      </c>
      <c r="R9" s="182"/>
      <c r="S9" s="274" t="str">
        <f t="shared" si="6"/>
        <v/>
      </c>
      <c r="T9" s="314"/>
      <c r="U9" s="274" t="str">
        <f t="shared" si="7"/>
        <v/>
      </c>
      <c r="V9" s="182"/>
      <c r="W9" s="182"/>
      <c r="X9" s="260">
        <f t="shared" si="11"/>
        <v>0</v>
      </c>
      <c r="Y9" s="182"/>
      <c r="Z9" s="274">
        <f t="shared" si="12"/>
        <v>0</v>
      </c>
      <c r="AA9" s="182"/>
      <c r="AB9" s="274" t="str">
        <f t="shared" si="8"/>
        <v/>
      </c>
      <c r="AC9" s="579"/>
      <c r="AD9" s="274" t="str">
        <f t="shared" si="9"/>
        <v/>
      </c>
      <c r="AE9" s="165"/>
      <c r="AF9" s="182"/>
      <c r="AG9" s="260">
        <f t="shared" si="10"/>
        <v>0</v>
      </c>
      <c r="AH9" s="101"/>
      <c r="AI9" s="101"/>
      <c r="AJ9" s="101"/>
      <c r="AK9" s="101"/>
      <c r="AL9" s="46"/>
      <c r="AM9" s="393"/>
      <c r="AN9" s="67"/>
      <c r="AO9" s="67"/>
      <c r="AP9" s="67"/>
      <c r="AQ9" s="67"/>
      <c r="AR9" s="67"/>
      <c r="AS9" s="67"/>
      <c r="AT9" s="67"/>
      <c r="AU9" s="244"/>
    </row>
    <row r="10" spans="1:47" s="32" customFormat="1" ht="27.75" customHeight="1" x14ac:dyDescent="0.25">
      <c r="A10" s="47"/>
      <c r="B10" s="182"/>
      <c r="C10" s="182"/>
      <c r="D10" s="182"/>
      <c r="E10" s="182"/>
      <c r="F10" s="260">
        <f t="shared" si="0"/>
        <v>0</v>
      </c>
      <c r="G10" s="182"/>
      <c r="H10" s="260">
        <f t="shared" si="1"/>
        <v>0</v>
      </c>
      <c r="I10" s="182"/>
      <c r="J10" s="274">
        <f t="shared" si="2"/>
        <v>0</v>
      </c>
      <c r="K10" s="182"/>
      <c r="L10" s="260">
        <f t="shared" si="3"/>
        <v>0</v>
      </c>
      <c r="M10" s="182"/>
      <c r="N10" s="260">
        <f t="shared" si="4"/>
        <v>0</v>
      </c>
      <c r="O10" s="101"/>
      <c r="P10" s="182"/>
      <c r="Q10" s="274" t="str">
        <f t="shared" si="5"/>
        <v/>
      </c>
      <c r="R10" s="182"/>
      <c r="S10" s="274" t="str">
        <f t="shared" si="6"/>
        <v/>
      </c>
      <c r="T10" s="314"/>
      <c r="U10" s="274" t="str">
        <f t="shared" si="7"/>
        <v/>
      </c>
      <c r="V10" s="182"/>
      <c r="W10" s="182"/>
      <c r="X10" s="260">
        <f t="shared" si="11"/>
        <v>0</v>
      </c>
      <c r="Y10" s="182"/>
      <c r="Z10" s="274">
        <f t="shared" si="12"/>
        <v>0</v>
      </c>
      <c r="AA10" s="182"/>
      <c r="AB10" s="274" t="str">
        <f t="shared" si="8"/>
        <v/>
      </c>
      <c r="AC10" s="579"/>
      <c r="AD10" s="274" t="str">
        <f t="shared" si="9"/>
        <v/>
      </c>
      <c r="AE10" s="165"/>
      <c r="AF10" s="182"/>
      <c r="AG10" s="260">
        <f t="shared" si="10"/>
        <v>0</v>
      </c>
      <c r="AH10" s="101"/>
      <c r="AI10" s="101"/>
      <c r="AJ10" s="101"/>
      <c r="AK10" s="101"/>
      <c r="AL10" s="46"/>
      <c r="AM10" s="393"/>
      <c r="AN10" s="67"/>
      <c r="AO10" s="67"/>
      <c r="AP10" s="67"/>
      <c r="AQ10" s="67"/>
      <c r="AR10" s="67"/>
      <c r="AS10" s="67"/>
      <c r="AT10" s="67"/>
      <c r="AU10" s="244"/>
    </row>
    <row r="11" spans="1:47" s="32" customFormat="1" ht="27.75" customHeight="1" x14ac:dyDescent="0.25">
      <c r="A11" s="47"/>
      <c r="B11" s="182"/>
      <c r="C11" s="182"/>
      <c r="D11" s="182"/>
      <c r="E11" s="182"/>
      <c r="F11" s="260">
        <f t="shared" si="0"/>
        <v>0</v>
      </c>
      <c r="G11" s="182"/>
      <c r="H11" s="260">
        <f t="shared" si="1"/>
        <v>0</v>
      </c>
      <c r="I11" s="182"/>
      <c r="J11" s="274">
        <f t="shared" si="2"/>
        <v>0</v>
      </c>
      <c r="K11" s="182"/>
      <c r="L11" s="260">
        <f t="shared" si="3"/>
        <v>0</v>
      </c>
      <c r="M11" s="182"/>
      <c r="N11" s="260">
        <f t="shared" si="4"/>
        <v>0</v>
      </c>
      <c r="O11" s="182"/>
      <c r="P11" s="182"/>
      <c r="Q11" s="274" t="str">
        <f t="shared" si="5"/>
        <v/>
      </c>
      <c r="R11" s="182"/>
      <c r="S11" s="274" t="str">
        <f t="shared" si="6"/>
        <v/>
      </c>
      <c r="T11" s="314"/>
      <c r="U11" s="274" t="str">
        <f t="shared" si="7"/>
        <v/>
      </c>
      <c r="V11" s="182"/>
      <c r="W11" s="182"/>
      <c r="X11" s="260">
        <f t="shared" si="11"/>
        <v>0</v>
      </c>
      <c r="Y11" s="182"/>
      <c r="Z11" s="274">
        <f t="shared" si="12"/>
        <v>0</v>
      </c>
      <c r="AA11" s="182"/>
      <c r="AB11" s="274" t="str">
        <f t="shared" si="8"/>
        <v/>
      </c>
      <c r="AC11" s="579"/>
      <c r="AD11" s="274" t="str">
        <f t="shared" si="9"/>
        <v/>
      </c>
      <c r="AE11" s="165"/>
      <c r="AF11" s="182"/>
      <c r="AG11" s="260">
        <f t="shared" si="10"/>
        <v>0</v>
      </c>
      <c r="AH11" s="101"/>
      <c r="AI11" s="101"/>
      <c r="AJ11" s="101"/>
      <c r="AK11" s="101"/>
      <c r="AL11" s="46"/>
      <c r="AM11" s="393"/>
      <c r="AN11" s="67"/>
      <c r="AO11" s="67"/>
      <c r="AP11" s="67"/>
      <c r="AQ11" s="67"/>
      <c r="AR11" s="67"/>
      <c r="AS11" s="67"/>
      <c r="AT11" s="67"/>
      <c r="AU11" s="244"/>
    </row>
    <row r="12" spans="1:47" s="32" customFormat="1" ht="27.75" customHeight="1" x14ac:dyDescent="0.25">
      <c r="A12" s="47"/>
      <c r="B12" s="182"/>
      <c r="C12" s="182"/>
      <c r="D12" s="182"/>
      <c r="E12" s="182"/>
      <c r="F12" s="260">
        <f t="shared" si="0"/>
        <v>0</v>
      </c>
      <c r="G12" s="182"/>
      <c r="H12" s="260">
        <f t="shared" si="1"/>
        <v>0</v>
      </c>
      <c r="I12" s="182"/>
      <c r="J12" s="274">
        <f t="shared" si="2"/>
        <v>0</v>
      </c>
      <c r="K12" s="182"/>
      <c r="L12" s="260">
        <f t="shared" si="3"/>
        <v>0</v>
      </c>
      <c r="M12" s="182"/>
      <c r="N12" s="260">
        <f t="shared" si="4"/>
        <v>0</v>
      </c>
      <c r="O12" s="182"/>
      <c r="P12" s="182"/>
      <c r="Q12" s="274" t="str">
        <f t="shared" si="5"/>
        <v/>
      </c>
      <c r="R12" s="182"/>
      <c r="S12" s="274" t="str">
        <f t="shared" si="6"/>
        <v/>
      </c>
      <c r="T12" s="314"/>
      <c r="U12" s="274" t="str">
        <f t="shared" si="7"/>
        <v/>
      </c>
      <c r="V12" s="182"/>
      <c r="W12" s="182"/>
      <c r="X12" s="260">
        <f t="shared" si="11"/>
        <v>0</v>
      </c>
      <c r="Y12" s="182"/>
      <c r="Z12" s="274">
        <f t="shared" si="12"/>
        <v>0</v>
      </c>
      <c r="AA12" s="182"/>
      <c r="AB12" s="274" t="str">
        <f t="shared" si="8"/>
        <v/>
      </c>
      <c r="AC12" s="579"/>
      <c r="AD12" s="274" t="str">
        <f t="shared" si="9"/>
        <v/>
      </c>
      <c r="AE12" s="165"/>
      <c r="AF12" s="182"/>
      <c r="AG12" s="260">
        <f t="shared" si="10"/>
        <v>0</v>
      </c>
      <c r="AH12" s="101"/>
      <c r="AI12" s="101"/>
      <c r="AJ12" s="101"/>
      <c r="AK12" s="101"/>
      <c r="AL12" s="46"/>
      <c r="AM12" s="393"/>
      <c r="AN12" s="67"/>
      <c r="AO12" s="67"/>
      <c r="AP12" s="67"/>
      <c r="AQ12" s="67"/>
      <c r="AR12" s="67"/>
      <c r="AS12" s="67"/>
      <c r="AT12" s="67"/>
      <c r="AU12" s="244"/>
    </row>
    <row r="13" spans="1:47" s="32" customFormat="1" ht="27.75" customHeight="1" x14ac:dyDescent="0.25">
      <c r="A13" s="47"/>
      <c r="B13" s="182"/>
      <c r="C13" s="182"/>
      <c r="D13" s="182"/>
      <c r="E13" s="182"/>
      <c r="F13" s="260">
        <f t="shared" si="0"/>
        <v>0</v>
      </c>
      <c r="G13" s="182"/>
      <c r="H13" s="260">
        <f t="shared" si="1"/>
        <v>0</v>
      </c>
      <c r="I13" s="182"/>
      <c r="J13" s="274">
        <f t="shared" si="2"/>
        <v>0</v>
      </c>
      <c r="K13" s="182"/>
      <c r="L13" s="260">
        <f t="shared" si="3"/>
        <v>0</v>
      </c>
      <c r="M13" s="182"/>
      <c r="N13" s="260">
        <f t="shared" si="4"/>
        <v>0</v>
      </c>
      <c r="O13" s="182"/>
      <c r="P13" s="182"/>
      <c r="Q13" s="274" t="str">
        <f t="shared" si="5"/>
        <v/>
      </c>
      <c r="R13" s="182"/>
      <c r="S13" s="274" t="str">
        <f t="shared" si="6"/>
        <v/>
      </c>
      <c r="T13" s="314"/>
      <c r="U13" s="274" t="str">
        <f t="shared" si="7"/>
        <v/>
      </c>
      <c r="V13" s="182"/>
      <c r="W13" s="182"/>
      <c r="X13" s="260">
        <f t="shared" si="11"/>
        <v>0</v>
      </c>
      <c r="Y13" s="182"/>
      <c r="Z13" s="274">
        <f t="shared" si="12"/>
        <v>0</v>
      </c>
      <c r="AA13" s="182"/>
      <c r="AB13" s="274" t="str">
        <f t="shared" si="8"/>
        <v/>
      </c>
      <c r="AC13" s="579"/>
      <c r="AD13" s="274" t="str">
        <f t="shared" si="9"/>
        <v/>
      </c>
      <c r="AE13" s="165"/>
      <c r="AF13" s="182"/>
      <c r="AG13" s="260">
        <f t="shared" si="10"/>
        <v>0</v>
      </c>
      <c r="AH13" s="101"/>
      <c r="AI13" s="101"/>
      <c r="AJ13" s="101"/>
      <c r="AK13" s="101"/>
      <c r="AL13" s="46"/>
      <c r="AM13" s="393"/>
      <c r="AN13" s="67"/>
      <c r="AO13" s="67"/>
      <c r="AP13" s="67"/>
      <c r="AQ13" s="67"/>
      <c r="AR13" s="67"/>
      <c r="AS13" s="67"/>
      <c r="AT13" s="67"/>
      <c r="AU13" s="244"/>
    </row>
    <row r="14" spans="1:47" s="32" customFormat="1" ht="27.75" customHeight="1" x14ac:dyDescent="0.25">
      <c r="A14" s="47"/>
      <c r="B14" s="182"/>
      <c r="C14" s="182"/>
      <c r="D14" s="182"/>
      <c r="E14" s="182"/>
      <c r="F14" s="260">
        <f t="shared" si="0"/>
        <v>0</v>
      </c>
      <c r="G14" s="182"/>
      <c r="H14" s="260">
        <f t="shared" si="1"/>
        <v>0</v>
      </c>
      <c r="I14" s="182"/>
      <c r="J14" s="274">
        <f t="shared" si="2"/>
        <v>0</v>
      </c>
      <c r="K14" s="182"/>
      <c r="L14" s="260">
        <f t="shared" si="3"/>
        <v>0</v>
      </c>
      <c r="M14" s="182"/>
      <c r="N14" s="260">
        <f t="shared" si="4"/>
        <v>0</v>
      </c>
      <c r="O14" s="101"/>
      <c r="P14" s="182"/>
      <c r="Q14" s="274" t="str">
        <f t="shared" si="5"/>
        <v/>
      </c>
      <c r="R14" s="182"/>
      <c r="S14" s="274" t="str">
        <f t="shared" si="6"/>
        <v/>
      </c>
      <c r="T14" s="314"/>
      <c r="U14" s="274" t="str">
        <f t="shared" si="7"/>
        <v/>
      </c>
      <c r="V14" s="182"/>
      <c r="W14" s="182"/>
      <c r="X14" s="260">
        <f t="shared" si="11"/>
        <v>0</v>
      </c>
      <c r="Y14" s="182"/>
      <c r="Z14" s="274">
        <f t="shared" si="12"/>
        <v>0</v>
      </c>
      <c r="AA14" s="182"/>
      <c r="AB14" s="274" t="str">
        <f t="shared" si="8"/>
        <v/>
      </c>
      <c r="AC14" s="579"/>
      <c r="AD14" s="274" t="str">
        <f t="shared" si="9"/>
        <v/>
      </c>
      <c r="AE14" s="165"/>
      <c r="AF14" s="182"/>
      <c r="AG14" s="260">
        <f t="shared" si="10"/>
        <v>0</v>
      </c>
      <c r="AH14" s="101"/>
      <c r="AI14" s="101"/>
      <c r="AJ14" s="101"/>
      <c r="AK14" s="101"/>
      <c r="AL14" s="46"/>
      <c r="AM14" s="393"/>
      <c r="AN14" s="67"/>
      <c r="AO14" s="67"/>
      <c r="AP14" s="67"/>
      <c r="AQ14" s="67"/>
      <c r="AR14" s="67"/>
      <c r="AS14" s="67"/>
      <c r="AT14" s="67"/>
      <c r="AU14" s="244"/>
    </row>
    <row r="15" spans="1:47" s="32" customFormat="1" ht="27.75" customHeight="1" thickBot="1" x14ac:dyDescent="0.3">
      <c r="A15" s="29"/>
      <c r="B15" s="30"/>
      <c r="C15" s="30"/>
      <c r="D15" s="30"/>
      <c r="E15" s="30"/>
      <c r="F15" s="34">
        <f t="shared" si="0"/>
        <v>0</v>
      </c>
      <c r="G15" s="30"/>
      <c r="H15" s="34">
        <f t="shared" si="1"/>
        <v>0</v>
      </c>
      <c r="I15" s="30"/>
      <c r="J15" s="184">
        <f t="shared" si="2"/>
        <v>0</v>
      </c>
      <c r="K15" s="30"/>
      <c r="L15" s="34">
        <f t="shared" si="3"/>
        <v>0</v>
      </c>
      <c r="M15" s="30"/>
      <c r="N15" s="34">
        <f t="shared" si="4"/>
        <v>0</v>
      </c>
      <c r="O15" s="111"/>
      <c r="P15" s="30"/>
      <c r="Q15" s="274" t="str">
        <f t="shared" si="5"/>
        <v/>
      </c>
      <c r="R15" s="30"/>
      <c r="S15" s="274" t="str">
        <f t="shared" si="6"/>
        <v/>
      </c>
      <c r="T15" s="173"/>
      <c r="U15" s="274" t="str">
        <f t="shared" si="7"/>
        <v/>
      </c>
      <c r="V15" s="30"/>
      <c r="W15" s="30"/>
      <c r="X15" s="260">
        <f t="shared" si="11"/>
        <v>0</v>
      </c>
      <c r="Y15" s="30"/>
      <c r="Z15" s="184">
        <f t="shared" si="12"/>
        <v>0</v>
      </c>
      <c r="AA15" s="30"/>
      <c r="AB15" s="274" t="str">
        <f t="shared" si="8"/>
        <v/>
      </c>
      <c r="AC15" s="160"/>
      <c r="AD15" s="274" t="str">
        <f t="shared" si="9"/>
        <v/>
      </c>
      <c r="AE15" s="41"/>
      <c r="AF15" s="30"/>
      <c r="AG15" s="260">
        <f t="shared" si="10"/>
        <v>0</v>
      </c>
      <c r="AH15" s="111"/>
      <c r="AI15" s="111"/>
      <c r="AJ15" s="111"/>
      <c r="AK15" s="111"/>
      <c r="AL15" s="31"/>
      <c r="AM15" s="391"/>
      <c r="AN15" s="306"/>
      <c r="AO15" s="306"/>
      <c r="AP15" s="306"/>
      <c r="AQ15" s="306"/>
      <c r="AR15" s="306"/>
      <c r="AS15" s="306"/>
      <c r="AT15" s="306"/>
      <c r="AU15" s="307"/>
    </row>
    <row r="16" spans="1:47" ht="25.5" customHeight="1" x14ac:dyDescent="0.25"/>
    <row r="17" spans="1:8" ht="25.5" customHeight="1" x14ac:dyDescent="0.25">
      <c r="A17" s="843" t="s">
        <v>825</v>
      </c>
      <c r="B17" s="843"/>
      <c r="C17" s="843"/>
      <c r="D17" s="843"/>
      <c r="E17" s="843"/>
      <c r="F17" s="843"/>
      <c r="G17" s="843"/>
      <c r="H17" s="843"/>
    </row>
    <row r="18" spans="1:8" ht="25.5" customHeight="1" x14ac:dyDescent="0.25">
      <c r="A18" s="835" t="s">
        <v>762</v>
      </c>
      <c r="B18" s="835"/>
      <c r="C18" s="835"/>
      <c r="D18" s="835"/>
      <c r="E18" s="835"/>
      <c r="F18" s="835"/>
      <c r="G18" s="835"/>
      <c r="H18" s="835"/>
    </row>
  </sheetData>
  <mergeCells count="39">
    <mergeCell ref="AL3:AL6"/>
    <mergeCell ref="A18:H18"/>
    <mergeCell ref="G3:H5"/>
    <mergeCell ref="K3:V3"/>
    <mergeCell ref="T4:U5"/>
    <mergeCell ref="V4:V6"/>
    <mergeCell ref="O4:O6"/>
    <mergeCell ref="D3:D6"/>
    <mergeCell ref="A17:H17"/>
    <mergeCell ref="B3:B6"/>
    <mergeCell ref="Y3:AD3"/>
    <mergeCell ref="AC4:AD5"/>
    <mergeCell ref="R5:S5"/>
    <mergeCell ref="P4:S4"/>
    <mergeCell ref="AA4:AB5"/>
    <mergeCell ref="Y4:Z5"/>
    <mergeCell ref="P5:Q5"/>
    <mergeCell ref="W4:X5"/>
    <mergeCell ref="I3:J5"/>
    <mergeCell ref="K4:L5"/>
    <mergeCell ref="A3:A6"/>
    <mergeCell ref="C3:C6"/>
    <mergeCell ref="M4:N5"/>
    <mergeCell ref="AF4:AH5"/>
    <mergeCell ref="AI4:AK5"/>
    <mergeCell ref="AE3:AE6"/>
    <mergeCell ref="AF3:AK3"/>
    <mergeCell ref="AM2:AU2"/>
    <mergeCell ref="AM3:AM5"/>
    <mergeCell ref="AN3:AN5"/>
    <mergeCell ref="AO3:AO5"/>
    <mergeCell ref="AP3:AP5"/>
    <mergeCell ref="AU3:AU5"/>
    <mergeCell ref="AQ3:AQ5"/>
    <mergeCell ref="AR3:AR5"/>
    <mergeCell ref="AS3:AS5"/>
    <mergeCell ref="AT3:AT5"/>
    <mergeCell ref="A2:AL2"/>
    <mergeCell ref="E3:F5"/>
  </mergeCells>
  <phoneticPr fontId="0" type="noConversion"/>
  <printOptions horizontalCentered="1"/>
  <pageMargins left="0.25" right="0.25" top="0.75" bottom="0.75" header="0.3" footer="0.3"/>
  <pageSetup paperSize="3" scale="55" fitToWidth="2" orientation="landscape" r:id="rId1"/>
  <headerFooter alignWithMargins="0">
    <oddHeader>&amp;C&amp;16
&amp;A</oddHeader>
    <oddFooter>&amp;C&amp;14ISSUED
MAY 2009&amp;R&amp;12&amp;F &amp;A
Page 72</oddFooter>
  </headerFooter>
  <colBreaks count="1" manualBreakCount="1">
    <brk id="38" max="1048575" man="1"/>
  </col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BA18"/>
  <sheetViews>
    <sheetView showGridLines="0" showWhiteSpace="0" zoomScale="60" zoomScaleNormal="60" zoomScalePageLayoutView="60" workbookViewId="0"/>
  </sheetViews>
  <sheetFormatPr defaultColWidth="9.109375" defaultRowHeight="13.2" x14ac:dyDescent="0.25"/>
  <cols>
    <col min="1" max="1" width="11.6640625" style="2" bestFit="1" customWidth="1"/>
    <col min="2" max="2" width="13.33203125" style="2" customWidth="1"/>
    <col min="3" max="3" width="11" style="2" customWidth="1"/>
    <col min="4" max="4" width="12.33203125" style="2" customWidth="1"/>
    <col min="5" max="5" width="8" style="2" customWidth="1"/>
    <col min="6" max="6" width="8.33203125" style="2" customWidth="1"/>
    <col min="7" max="10" width="8" style="2" customWidth="1"/>
    <col min="11" max="21" width="7.88671875" style="2" customWidth="1"/>
    <col min="22" max="22" width="11" style="2" customWidth="1"/>
    <col min="23" max="30" width="7.88671875" style="2" customWidth="1"/>
    <col min="31" max="31" width="9.6640625" style="2" customWidth="1"/>
    <col min="32" max="32" width="9.44140625" style="2" customWidth="1"/>
    <col min="33" max="33" width="9.88671875" style="2" bestFit="1" customWidth="1"/>
    <col min="34" max="34" width="13.44140625" style="2" customWidth="1"/>
    <col min="35" max="38" width="9.5546875" style="2" customWidth="1"/>
    <col min="39" max="43" width="9.6640625" style="2" customWidth="1"/>
    <col min="44" max="44" width="24.33203125" style="2" customWidth="1"/>
    <col min="45" max="45" width="21.88671875" style="2" bestFit="1" customWidth="1"/>
    <col min="46" max="47" width="12.6640625" style="2" customWidth="1"/>
    <col min="48" max="48" width="18.88671875" style="2" customWidth="1"/>
    <col min="49" max="49" width="17.88671875" style="2" customWidth="1"/>
    <col min="50" max="52" width="20.6640625" style="2" customWidth="1"/>
    <col min="53" max="53" width="8.6640625" style="2" customWidth="1"/>
    <col min="54" max="16384" width="9.109375" style="2"/>
  </cols>
  <sheetData>
    <row r="1" spans="1:53" ht="38.25" customHeight="1" thickBot="1" x14ac:dyDescent="0.3">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row>
    <row r="2" spans="1:53" s="27" customFormat="1" ht="24" customHeight="1" x14ac:dyDescent="0.25">
      <c r="A2" s="823" t="s">
        <v>734</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991"/>
      <c r="AP2" s="991"/>
      <c r="AQ2" s="991"/>
      <c r="AR2" s="825"/>
      <c r="AS2" s="1070" t="s">
        <v>909</v>
      </c>
      <c r="AT2" s="1032"/>
      <c r="AU2" s="1032"/>
      <c r="AV2" s="1032"/>
      <c r="AW2" s="1032"/>
      <c r="AX2" s="1032"/>
      <c r="AY2" s="1032"/>
      <c r="AZ2" s="1032"/>
      <c r="BA2" s="1033"/>
    </row>
    <row r="3" spans="1:53" s="4" customFormat="1" ht="22.5" customHeight="1" x14ac:dyDescent="0.25">
      <c r="A3" s="828" t="s">
        <v>911</v>
      </c>
      <c r="B3" s="826" t="s">
        <v>836</v>
      </c>
      <c r="C3" s="826" t="s">
        <v>929</v>
      </c>
      <c r="D3" s="826" t="s">
        <v>842</v>
      </c>
      <c r="E3" s="826" t="s">
        <v>729</v>
      </c>
      <c r="F3" s="894"/>
      <c r="G3" s="826" t="s">
        <v>728</v>
      </c>
      <c r="H3" s="894"/>
      <c r="I3" s="826" t="s">
        <v>1328</v>
      </c>
      <c r="J3" s="826"/>
      <c r="K3" s="886" t="s">
        <v>883</v>
      </c>
      <c r="L3" s="998"/>
      <c r="M3" s="998"/>
      <c r="N3" s="998"/>
      <c r="O3" s="998"/>
      <c r="P3" s="998"/>
      <c r="Q3" s="998"/>
      <c r="R3" s="998"/>
      <c r="S3" s="998"/>
      <c r="T3" s="998"/>
      <c r="U3" s="998"/>
      <c r="V3" s="1106"/>
      <c r="W3" s="846" t="s">
        <v>1503</v>
      </c>
      <c r="X3" s="847"/>
      <c r="Y3" s="847"/>
      <c r="Z3" s="847"/>
      <c r="AA3" s="847"/>
      <c r="AB3" s="847"/>
      <c r="AC3" s="847"/>
      <c r="AD3" s="848"/>
      <c r="AE3" s="826" t="s">
        <v>2076</v>
      </c>
      <c r="AF3" s="826" t="s">
        <v>119</v>
      </c>
      <c r="AG3" s="826"/>
      <c r="AH3" s="826"/>
      <c r="AI3" s="826"/>
      <c r="AJ3" s="826"/>
      <c r="AK3" s="826"/>
      <c r="AL3" s="826"/>
      <c r="AM3" s="826"/>
      <c r="AN3" s="826"/>
      <c r="AO3" s="886" t="s">
        <v>736</v>
      </c>
      <c r="AP3" s="998"/>
      <c r="AQ3" s="887"/>
      <c r="AR3" s="1076" t="s">
        <v>822</v>
      </c>
      <c r="AS3" s="818" t="s">
        <v>906</v>
      </c>
      <c r="AT3" s="815" t="s">
        <v>931</v>
      </c>
      <c r="AU3" s="815" t="s">
        <v>932</v>
      </c>
      <c r="AV3" s="815" t="s">
        <v>2085</v>
      </c>
      <c r="AW3" s="815" t="s">
        <v>2086</v>
      </c>
      <c r="AX3" s="815" t="s">
        <v>933</v>
      </c>
      <c r="AY3" s="815" t="s">
        <v>940</v>
      </c>
      <c r="AZ3" s="815" t="s">
        <v>941</v>
      </c>
      <c r="BA3" s="812" t="s">
        <v>934</v>
      </c>
    </row>
    <row r="4" spans="1:53" s="4" customFormat="1" ht="22.5" customHeight="1" x14ac:dyDescent="0.25">
      <c r="A4" s="828"/>
      <c r="B4" s="826"/>
      <c r="C4" s="826"/>
      <c r="D4" s="826"/>
      <c r="E4" s="894"/>
      <c r="F4" s="894"/>
      <c r="G4" s="894"/>
      <c r="H4" s="894"/>
      <c r="I4" s="826"/>
      <c r="J4" s="826"/>
      <c r="K4" s="826" t="s">
        <v>1005</v>
      </c>
      <c r="L4" s="826"/>
      <c r="M4" s="826" t="s">
        <v>1129</v>
      </c>
      <c r="N4" s="826"/>
      <c r="O4" s="826" t="s">
        <v>727</v>
      </c>
      <c r="P4" s="826" t="s">
        <v>957</v>
      </c>
      <c r="Q4" s="826"/>
      <c r="R4" s="826"/>
      <c r="S4" s="826"/>
      <c r="T4" s="886" t="s">
        <v>724</v>
      </c>
      <c r="U4" s="887"/>
      <c r="V4" s="853" t="s">
        <v>740</v>
      </c>
      <c r="W4" s="940" t="s">
        <v>741</v>
      </c>
      <c r="X4" s="1118"/>
      <c r="Y4" s="1114" t="s">
        <v>725</v>
      </c>
      <c r="Z4" s="1114"/>
      <c r="AA4" s="940" t="s">
        <v>732</v>
      </c>
      <c r="AB4" s="941"/>
      <c r="AC4" s="886" t="s">
        <v>724</v>
      </c>
      <c r="AD4" s="887"/>
      <c r="AE4" s="826"/>
      <c r="AF4" s="886" t="s">
        <v>723</v>
      </c>
      <c r="AG4" s="998"/>
      <c r="AH4" s="1106"/>
      <c r="AI4" s="886" t="s">
        <v>2284</v>
      </c>
      <c r="AJ4" s="1120"/>
      <c r="AK4" s="1121"/>
      <c r="AL4" s="1115" t="s">
        <v>1720</v>
      </c>
      <c r="AM4" s="826" t="s">
        <v>960</v>
      </c>
      <c r="AN4" s="826" t="s">
        <v>959</v>
      </c>
      <c r="AO4" s="940"/>
      <c r="AP4" s="1125"/>
      <c r="AQ4" s="941"/>
      <c r="AR4" s="1076"/>
      <c r="AS4" s="819"/>
      <c r="AT4" s="816"/>
      <c r="AU4" s="816"/>
      <c r="AV4" s="816"/>
      <c r="AW4" s="816"/>
      <c r="AX4" s="816"/>
      <c r="AY4" s="816"/>
      <c r="AZ4" s="816"/>
      <c r="BA4" s="813"/>
    </row>
    <row r="5" spans="1:53" s="4" customFormat="1" ht="22.5" customHeight="1" thickBot="1" x14ac:dyDescent="0.3">
      <c r="A5" s="828"/>
      <c r="B5" s="826"/>
      <c r="C5" s="826"/>
      <c r="D5" s="826"/>
      <c r="E5" s="894"/>
      <c r="F5" s="894"/>
      <c r="G5" s="894"/>
      <c r="H5" s="894"/>
      <c r="I5" s="826"/>
      <c r="J5" s="826"/>
      <c r="K5" s="826"/>
      <c r="L5" s="826"/>
      <c r="M5" s="826"/>
      <c r="N5" s="826"/>
      <c r="O5" s="826"/>
      <c r="P5" s="826" t="s">
        <v>833</v>
      </c>
      <c r="Q5" s="826"/>
      <c r="R5" s="826" t="s">
        <v>867</v>
      </c>
      <c r="S5" s="826"/>
      <c r="T5" s="888"/>
      <c r="U5" s="889"/>
      <c r="V5" s="821"/>
      <c r="W5" s="1119"/>
      <c r="X5" s="1107"/>
      <c r="Y5" s="826"/>
      <c r="Z5" s="826"/>
      <c r="AA5" s="888"/>
      <c r="AB5" s="889"/>
      <c r="AC5" s="888"/>
      <c r="AD5" s="889"/>
      <c r="AE5" s="826"/>
      <c r="AF5" s="888"/>
      <c r="AG5" s="942"/>
      <c r="AH5" s="1107"/>
      <c r="AI5" s="1122"/>
      <c r="AJ5" s="1123"/>
      <c r="AK5" s="1124"/>
      <c r="AL5" s="1116"/>
      <c r="AM5" s="894"/>
      <c r="AN5" s="826"/>
      <c r="AO5" s="888"/>
      <c r="AP5" s="942"/>
      <c r="AQ5" s="889"/>
      <c r="AR5" s="1076"/>
      <c r="AS5" s="820"/>
      <c r="AT5" s="817"/>
      <c r="AU5" s="817"/>
      <c r="AV5" s="817"/>
      <c r="AW5" s="817"/>
      <c r="AX5" s="817"/>
      <c r="AY5" s="817"/>
      <c r="AZ5" s="817"/>
      <c r="BA5" s="814"/>
    </row>
    <row r="6" spans="1:53" s="4" customFormat="1" ht="22.5" customHeight="1" thickTop="1" thickBot="1" x14ac:dyDescent="0.3">
      <c r="A6" s="829"/>
      <c r="B6" s="827"/>
      <c r="C6" s="827"/>
      <c r="D6" s="827"/>
      <c r="E6" s="322" t="s">
        <v>955</v>
      </c>
      <c r="F6" s="322" t="s">
        <v>949</v>
      </c>
      <c r="G6" s="322" t="s">
        <v>955</v>
      </c>
      <c r="H6" s="322" t="s">
        <v>949</v>
      </c>
      <c r="I6" s="243" t="s">
        <v>943</v>
      </c>
      <c r="J6" s="243" t="s">
        <v>1175</v>
      </c>
      <c r="K6" s="243" t="s">
        <v>874</v>
      </c>
      <c r="L6" s="243" t="s">
        <v>961</v>
      </c>
      <c r="M6" s="243" t="s">
        <v>874</v>
      </c>
      <c r="N6" s="243" t="s">
        <v>961</v>
      </c>
      <c r="O6" s="827"/>
      <c r="P6" s="243" t="s">
        <v>971</v>
      </c>
      <c r="Q6" s="243" t="s">
        <v>953</v>
      </c>
      <c r="R6" s="243" t="s">
        <v>971</v>
      </c>
      <c r="S6" s="243" t="s">
        <v>953</v>
      </c>
      <c r="T6" s="243" t="s">
        <v>971</v>
      </c>
      <c r="U6" s="243" t="s">
        <v>953</v>
      </c>
      <c r="V6" s="822"/>
      <c r="W6" s="585" t="s">
        <v>874</v>
      </c>
      <c r="X6" s="585" t="s">
        <v>742</v>
      </c>
      <c r="Y6" s="243" t="s">
        <v>971</v>
      </c>
      <c r="Z6" s="243" t="s">
        <v>953</v>
      </c>
      <c r="AA6" s="243" t="s">
        <v>971</v>
      </c>
      <c r="AB6" s="243" t="s">
        <v>953</v>
      </c>
      <c r="AC6" s="243" t="s">
        <v>971</v>
      </c>
      <c r="AD6" s="243" t="s">
        <v>953</v>
      </c>
      <c r="AE6" s="827"/>
      <c r="AF6" s="243" t="s">
        <v>722</v>
      </c>
      <c r="AG6" s="243" t="s">
        <v>818</v>
      </c>
      <c r="AH6" s="243" t="s">
        <v>721</v>
      </c>
      <c r="AI6" s="243" t="s">
        <v>1720</v>
      </c>
      <c r="AJ6" s="243" t="s">
        <v>960</v>
      </c>
      <c r="AK6" s="243" t="s">
        <v>959</v>
      </c>
      <c r="AL6" s="1117"/>
      <c r="AM6" s="1086"/>
      <c r="AN6" s="827"/>
      <c r="AO6" s="409" t="s">
        <v>737</v>
      </c>
      <c r="AP6" s="409" t="s">
        <v>960</v>
      </c>
      <c r="AQ6" s="409" t="s">
        <v>959</v>
      </c>
      <c r="AR6" s="1077"/>
      <c r="AS6" s="392"/>
      <c r="AT6" s="302"/>
      <c r="AU6" s="302"/>
      <c r="AV6" s="302"/>
      <c r="AW6" s="302"/>
      <c r="AX6" s="302"/>
      <c r="AY6" s="302"/>
      <c r="AZ6" s="302"/>
      <c r="BA6" s="249"/>
    </row>
    <row r="7" spans="1:53" s="32" customFormat="1" ht="27.75" customHeight="1" thickTop="1" x14ac:dyDescent="0.25">
      <c r="A7" s="245" t="s">
        <v>590</v>
      </c>
      <c r="B7" s="246" t="s">
        <v>854</v>
      </c>
      <c r="C7" s="246" t="s">
        <v>1208</v>
      </c>
      <c r="D7" s="246" t="s">
        <v>1222</v>
      </c>
      <c r="E7" s="259">
        <v>12000</v>
      </c>
      <c r="F7" s="260">
        <f t="shared" ref="F7:F15" si="0">ROUND(E7*0.472,2-LEN(INT(E7*0.472)))</f>
        <v>5700</v>
      </c>
      <c r="G7" s="259">
        <v>1800</v>
      </c>
      <c r="H7" s="260">
        <f t="shared" ref="H7:H15" si="1">ROUND(G7*0.472,2-LEN(INT(G7*0.472)))</f>
        <v>850</v>
      </c>
      <c r="I7" s="259">
        <v>1.5</v>
      </c>
      <c r="J7" s="274">
        <f t="shared" ref="J7:J15" si="2">ROUND(I7*250,2-LEN(INT(I7*250)))</f>
        <v>380</v>
      </c>
      <c r="K7" s="259">
        <v>360</v>
      </c>
      <c r="L7" s="260">
        <f t="shared" ref="L7:L15" si="3">ROUND(K7/0.293,2-LEN(INT(K7/0.293)))</f>
        <v>1200</v>
      </c>
      <c r="M7" s="259">
        <v>306</v>
      </c>
      <c r="N7" s="260">
        <f t="shared" ref="N7:N15" si="4">ROUND(M7/3.412,2-LEN(INT(M7/3.412)))</f>
        <v>90</v>
      </c>
      <c r="O7" s="165">
        <v>14.5</v>
      </c>
      <c r="P7" s="259">
        <v>80</v>
      </c>
      <c r="Q7" s="274">
        <f t="shared" ref="Q7:Q15" si="5">IF(ISNUMBER(P7)=TRUE,ROUND((5/9)*(P7-32),1),"")</f>
        <v>26.7</v>
      </c>
      <c r="R7" s="259">
        <v>67</v>
      </c>
      <c r="S7" s="274">
        <f t="shared" ref="S7:S15" si="6">IF(ISNUMBER(R7)=TRUE,ROUND((5/9)*(R7-32),1),"")</f>
        <v>19.399999999999999</v>
      </c>
      <c r="T7" s="579"/>
      <c r="U7" s="274" t="str">
        <f t="shared" ref="U7:U15" si="7">IF(ISNUMBER(T7)=TRUE,ROUND((5/9)*(T7-32),1),"")</f>
        <v/>
      </c>
      <c r="V7" s="583"/>
      <c r="W7" s="579"/>
      <c r="X7" s="260">
        <f t="shared" ref="X7:X15" si="8">ROUND(W7/3.412,2-LEN(INT(W7/3.412)))</f>
        <v>0</v>
      </c>
      <c r="Y7" s="259">
        <v>80</v>
      </c>
      <c r="Z7" s="274">
        <f t="shared" ref="Z7:Z15" si="9">IF(ISNUMBER(Y7)=TRUE,ROUND((5/9)*(Y7-32),1),"")</f>
        <v>26.7</v>
      </c>
      <c r="AA7" s="259">
        <v>80</v>
      </c>
      <c r="AB7" s="274">
        <f t="shared" ref="AB7:AB15" si="10">IF(ISNUMBER(AA7)=TRUE,ROUND((5/9)*(AA7-32),1),"")</f>
        <v>26.7</v>
      </c>
      <c r="AC7" s="579"/>
      <c r="AD7" s="274" t="str">
        <f t="shared" ref="AD7:AD15" si="11">IF(ISNUMBER(AC7)=TRUE,ROUND((5/9)*(AC7-32),1),"")</f>
        <v/>
      </c>
      <c r="AE7" s="259" t="s">
        <v>1788</v>
      </c>
      <c r="AF7" s="259">
        <v>36</v>
      </c>
      <c r="AG7" s="260">
        <f t="shared" ref="AG7:AG15" si="12">ROUND(AF7*746,2-LEN(INT(AF7*746)))</f>
        <v>27000</v>
      </c>
      <c r="AH7" s="311"/>
      <c r="AI7" s="259">
        <v>36</v>
      </c>
      <c r="AJ7" s="277"/>
      <c r="AK7" s="311"/>
      <c r="AL7" s="311"/>
      <c r="AM7" s="259">
        <v>1</v>
      </c>
      <c r="AN7" s="259" t="s">
        <v>733</v>
      </c>
      <c r="AO7" s="580"/>
      <c r="AP7" s="580"/>
      <c r="AQ7" s="580"/>
      <c r="AR7" s="247" t="s">
        <v>1153</v>
      </c>
      <c r="AS7" s="393"/>
      <c r="AT7" s="67"/>
      <c r="AU7" s="67"/>
      <c r="AV7" s="67"/>
      <c r="AW7" s="67"/>
      <c r="AX7" s="67"/>
      <c r="AY7" s="67"/>
      <c r="AZ7" s="67"/>
      <c r="BA7" s="244"/>
    </row>
    <row r="8" spans="1:53" s="32" customFormat="1" ht="27.75" customHeight="1" x14ac:dyDescent="0.25">
      <c r="A8" s="47"/>
      <c r="B8" s="182"/>
      <c r="C8" s="182"/>
      <c r="D8" s="182"/>
      <c r="E8" s="182"/>
      <c r="F8" s="260">
        <f t="shared" si="0"/>
        <v>0</v>
      </c>
      <c r="G8" s="182"/>
      <c r="H8" s="260">
        <f t="shared" si="1"/>
        <v>0</v>
      </c>
      <c r="I8" s="182"/>
      <c r="J8" s="274">
        <f t="shared" si="2"/>
        <v>0</v>
      </c>
      <c r="K8" s="182"/>
      <c r="L8" s="260">
        <f t="shared" si="3"/>
        <v>0</v>
      </c>
      <c r="M8" s="182"/>
      <c r="N8" s="260">
        <f t="shared" si="4"/>
        <v>0</v>
      </c>
      <c r="O8" s="182"/>
      <c r="P8" s="182"/>
      <c r="Q8" s="274" t="str">
        <f t="shared" si="5"/>
        <v/>
      </c>
      <c r="R8" s="182"/>
      <c r="S8" s="274" t="str">
        <f t="shared" si="6"/>
        <v/>
      </c>
      <c r="T8" s="579"/>
      <c r="U8" s="274" t="str">
        <f t="shared" si="7"/>
        <v/>
      </c>
      <c r="V8" s="579"/>
      <c r="W8" s="579"/>
      <c r="X8" s="260">
        <f t="shared" si="8"/>
        <v>0</v>
      </c>
      <c r="Y8" s="182"/>
      <c r="Z8" s="274" t="str">
        <f t="shared" si="9"/>
        <v/>
      </c>
      <c r="AA8" s="579"/>
      <c r="AB8" s="274" t="str">
        <f t="shared" si="10"/>
        <v/>
      </c>
      <c r="AC8" s="579"/>
      <c r="AD8" s="274" t="str">
        <f t="shared" si="11"/>
        <v/>
      </c>
      <c r="AE8" s="165"/>
      <c r="AF8" s="182"/>
      <c r="AG8" s="260">
        <f t="shared" si="12"/>
        <v>0</v>
      </c>
      <c r="AH8" s="101"/>
      <c r="AI8" s="101"/>
      <c r="AJ8" s="277"/>
      <c r="AK8" s="101"/>
      <c r="AL8" s="101"/>
      <c r="AM8" s="165"/>
      <c r="AN8" s="165"/>
      <c r="AO8" s="581"/>
      <c r="AP8" s="581"/>
      <c r="AQ8" s="581"/>
      <c r="AR8" s="46"/>
      <c r="AS8" s="393"/>
      <c r="AT8" s="67"/>
      <c r="AU8" s="67"/>
      <c r="AV8" s="67"/>
      <c r="AW8" s="67"/>
      <c r="AX8" s="67"/>
      <c r="AY8" s="67"/>
      <c r="AZ8" s="67"/>
      <c r="BA8" s="244"/>
    </row>
    <row r="9" spans="1:53" s="32" customFormat="1" ht="27.75" customHeight="1" x14ac:dyDescent="0.25">
      <c r="A9" s="47"/>
      <c r="B9" s="182"/>
      <c r="C9" s="182"/>
      <c r="D9" s="182"/>
      <c r="E9" s="182"/>
      <c r="F9" s="260">
        <f t="shared" si="0"/>
        <v>0</v>
      </c>
      <c r="G9" s="182"/>
      <c r="H9" s="260">
        <f t="shared" si="1"/>
        <v>0</v>
      </c>
      <c r="I9" s="182"/>
      <c r="J9" s="274">
        <f t="shared" si="2"/>
        <v>0</v>
      </c>
      <c r="K9" s="182"/>
      <c r="L9" s="260">
        <f t="shared" si="3"/>
        <v>0</v>
      </c>
      <c r="M9" s="182"/>
      <c r="N9" s="260">
        <f t="shared" si="4"/>
        <v>0</v>
      </c>
      <c r="P9" s="182"/>
      <c r="Q9" s="274" t="str">
        <f t="shared" si="5"/>
        <v/>
      </c>
      <c r="R9" s="182"/>
      <c r="S9" s="274" t="str">
        <f t="shared" si="6"/>
        <v/>
      </c>
      <c r="T9" s="579"/>
      <c r="U9" s="274" t="str">
        <f t="shared" si="7"/>
        <v/>
      </c>
      <c r="V9" s="579"/>
      <c r="W9" s="579"/>
      <c r="X9" s="260">
        <f t="shared" si="8"/>
        <v>0</v>
      </c>
      <c r="Y9" s="182"/>
      <c r="Z9" s="274" t="str">
        <f t="shared" si="9"/>
        <v/>
      </c>
      <c r="AA9" s="579"/>
      <c r="AB9" s="274" t="str">
        <f t="shared" si="10"/>
        <v/>
      </c>
      <c r="AC9" s="579"/>
      <c r="AD9" s="274" t="str">
        <f t="shared" si="11"/>
        <v/>
      </c>
      <c r="AE9" s="165"/>
      <c r="AF9" s="182"/>
      <c r="AG9" s="260">
        <f t="shared" si="12"/>
        <v>0</v>
      </c>
      <c r="AH9" s="101"/>
      <c r="AI9" s="101"/>
      <c r="AJ9" s="277"/>
      <c r="AK9" s="101"/>
      <c r="AL9" s="101"/>
      <c r="AM9" s="165"/>
      <c r="AN9" s="165"/>
      <c r="AO9" s="581"/>
      <c r="AP9" s="581"/>
      <c r="AQ9" s="581"/>
      <c r="AR9" s="46"/>
      <c r="AS9" s="393"/>
      <c r="AT9" s="67"/>
      <c r="AU9" s="67"/>
      <c r="AV9" s="67"/>
      <c r="AW9" s="67"/>
      <c r="AX9" s="67"/>
      <c r="AY9" s="67"/>
      <c r="AZ9" s="67"/>
      <c r="BA9" s="244"/>
    </row>
    <row r="10" spans="1:53" s="32" customFormat="1" ht="27.75" customHeight="1" x14ac:dyDescent="0.25">
      <c r="A10" s="47"/>
      <c r="B10" s="182"/>
      <c r="C10" s="182"/>
      <c r="D10" s="182"/>
      <c r="E10" s="182"/>
      <c r="F10" s="260">
        <f t="shared" si="0"/>
        <v>0</v>
      </c>
      <c r="G10" s="182"/>
      <c r="H10" s="260">
        <f t="shared" si="1"/>
        <v>0</v>
      </c>
      <c r="I10" s="182"/>
      <c r="J10" s="274">
        <f t="shared" si="2"/>
        <v>0</v>
      </c>
      <c r="K10" s="182"/>
      <c r="L10" s="260">
        <f t="shared" si="3"/>
        <v>0</v>
      </c>
      <c r="M10" s="182"/>
      <c r="N10" s="260">
        <f t="shared" si="4"/>
        <v>0</v>
      </c>
      <c r="O10" s="101"/>
      <c r="P10" s="182"/>
      <c r="Q10" s="274" t="str">
        <f t="shared" si="5"/>
        <v/>
      </c>
      <c r="R10" s="182"/>
      <c r="S10" s="274" t="str">
        <f t="shared" si="6"/>
        <v/>
      </c>
      <c r="T10" s="579"/>
      <c r="U10" s="274" t="str">
        <f t="shared" si="7"/>
        <v/>
      </c>
      <c r="V10" s="579"/>
      <c r="W10" s="579"/>
      <c r="X10" s="260">
        <f t="shared" si="8"/>
        <v>0</v>
      </c>
      <c r="Y10" s="182"/>
      <c r="Z10" s="274" t="str">
        <f t="shared" si="9"/>
        <v/>
      </c>
      <c r="AA10" s="579"/>
      <c r="AB10" s="274" t="str">
        <f t="shared" si="10"/>
        <v/>
      </c>
      <c r="AC10" s="579"/>
      <c r="AD10" s="274" t="str">
        <f t="shared" si="11"/>
        <v/>
      </c>
      <c r="AE10" s="165"/>
      <c r="AF10" s="182"/>
      <c r="AG10" s="260">
        <f t="shared" si="12"/>
        <v>0</v>
      </c>
      <c r="AH10" s="101"/>
      <c r="AI10" s="101"/>
      <c r="AJ10" s="277"/>
      <c r="AK10" s="101"/>
      <c r="AL10" s="101"/>
      <c r="AM10" s="165"/>
      <c r="AN10" s="165"/>
      <c r="AO10" s="581"/>
      <c r="AP10" s="581"/>
      <c r="AQ10" s="581"/>
      <c r="AR10" s="46"/>
      <c r="AS10" s="393"/>
      <c r="AT10" s="67"/>
      <c r="AU10" s="67"/>
      <c r="AV10" s="67"/>
      <c r="AW10" s="67"/>
      <c r="AX10" s="67"/>
      <c r="AY10" s="67"/>
      <c r="AZ10" s="67"/>
      <c r="BA10" s="244"/>
    </row>
    <row r="11" spans="1:53" s="32" customFormat="1" ht="27.75" customHeight="1" x14ac:dyDescent="0.25">
      <c r="A11" s="47"/>
      <c r="B11" s="182"/>
      <c r="C11" s="182"/>
      <c r="D11" s="182"/>
      <c r="E11" s="182"/>
      <c r="F11" s="260">
        <f t="shared" si="0"/>
        <v>0</v>
      </c>
      <c r="G11" s="182"/>
      <c r="H11" s="260">
        <f t="shared" si="1"/>
        <v>0</v>
      </c>
      <c r="I11" s="182"/>
      <c r="J11" s="274">
        <f t="shared" si="2"/>
        <v>0</v>
      </c>
      <c r="K11" s="182"/>
      <c r="L11" s="260">
        <f t="shared" si="3"/>
        <v>0</v>
      </c>
      <c r="M11" s="182"/>
      <c r="N11" s="260">
        <f t="shared" si="4"/>
        <v>0</v>
      </c>
      <c r="O11" s="182"/>
      <c r="P11" s="182"/>
      <c r="Q11" s="274" t="str">
        <f t="shared" si="5"/>
        <v/>
      </c>
      <c r="R11" s="182"/>
      <c r="S11" s="274" t="str">
        <f t="shared" si="6"/>
        <v/>
      </c>
      <c r="T11" s="579"/>
      <c r="U11" s="274" t="str">
        <f t="shared" si="7"/>
        <v/>
      </c>
      <c r="V11" s="579"/>
      <c r="W11" s="579"/>
      <c r="X11" s="260">
        <f t="shared" si="8"/>
        <v>0</v>
      </c>
      <c r="Y11" s="182"/>
      <c r="Z11" s="274" t="str">
        <f t="shared" si="9"/>
        <v/>
      </c>
      <c r="AA11" s="579"/>
      <c r="AB11" s="274" t="str">
        <f t="shared" si="10"/>
        <v/>
      </c>
      <c r="AC11" s="579"/>
      <c r="AD11" s="274" t="str">
        <f t="shared" si="11"/>
        <v/>
      </c>
      <c r="AE11" s="165"/>
      <c r="AF11" s="182"/>
      <c r="AG11" s="260">
        <f t="shared" si="12"/>
        <v>0</v>
      </c>
      <c r="AH11" s="101"/>
      <c r="AI11" s="101"/>
      <c r="AJ11" s="277"/>
      <c r="AK11" s="101"/>
      <c r="AL11" s="101"/>
      <c r="AM11" s="165"/>
      <c r="AN11" s="165"/>
      <c r="AO11" s="581"/>
      <c r="AP11" s="581"/>
      <c r="AQ11" s="581"/>
      <c r="AR11" s="46"/>
      <c r="AS11" s="393"/>
      <c r="AT11" s="67"/>
      <c r="AU11" s="67"/>
      <c r="AV11" s="67"/>
      <c r="AW11" s="67"/>
      <c r="AX11" s="67"/>
      <c r="AY11" s="67"/>
      <c r="AZ11" s="67"/>
      <c r="BA11" s="244"/>
    </row>
    <row r="12" spans="1:53" s="32" customFormat="1" ht="27.75" customHeight="1" x14ac:dyDescent="0.25">
      <c r="A12" s="47"/>
      <c r="B12" s="182"/>
      <c r="C12" s="182"/>
      <c r="D12" s="182"/>
      <c r="E12" s="182"/>
      <c r="F12" s="260">
        <f t="shared" si="0"/>
        <v>0</v>
      </c>
      <c r="G12" s="182"/>
      <c r="H12" s="260">
        <f t="shared" si="1"/>
        <v>0</v>
      </c>
      <c r="I12" s="182"/>
      <c r="J12" s="274">
        <f t="shared" si="2"/>
        <v>0</v>
      </c>
      <c r="K12" s="182"/>
      <c r="L12" s="260">
        <f t="shared" si="3"/>
        <v>0</v>
      </c>
      <c r="M12" s="182"/>
      <c r="N12" s="260">
        <f t="shared" si="4"/>
        <v>0</v>
      </c>
      <c r="O12" s="182"/>
      <c r="P12" s="182"/>
      <c r="Q12" s="274" t="str">
        <f t="shared" si="5"/>
        <v/>
      </c>
      <c r="R12" s="182"/>
      <c r="S12" s="274" t="str">
        <f t="shared" si="6"/>
        <v/>
      </c>
      <c r="T12" s="579"/>
      <c r="U12" s="274" t="str">
        <f t="shared" si="7"/>
        <v/>
      </c>
      <c r="V12" s="579"/>
      <c r="W12" s="579"/>
      <c r="X12" s="260">
        <f t="shared" si="8"/>
        <v>0</v>
      </c>
      <c r="Y12" s="182"/>
      <c r="Z12" s="274" t="str">
        <f t="shared" si="9"/>
        <v/>
      </c>
      <c r="AA12" s="579"/>
      <c r="AB12" s="274" t="str">
        <f t="shared" si="10"/>
        <v/>
      </c>
      <c r="AC12" s="579"/>
      <c r="AD12" s="274" t="str">
        <f t="shared" si="11"/>
        <v/>
      </c>
      <c r="AE12" s="165"/>
      <c r="AF12" s="182"/>
      <c r="AG12" s="260">
        <f t="shared" si="12"/>
        <v>0</v>
      </c>
      <c r="AH12" s="101"/>
      <c r="AI12" s="101"/>
      <c r="AJ12" s="277"/>
      <c r="AK12" s="101"/>
      <c r="AL12" s="101"/>
      <c r="AM12" s="165"/>
      <c r="AN12" s="165"/>
      <c r="AO12" s="581"/>
      <c r="AP12" s="581"/>
      <c r="AQ12" s="581"/>
      <c r="AR12" s="46"/>
      <c r="AS12" s="393"/>
      <c r="AT12" s="67"/>
      <c r="AU12" s="67"/>
      <c r="AV12" s="67"/>
      <c r="AW12" s="67"/>
      <c r="AX12" s="67"/>
      <c r="AY12" s="67"/>
      <c r="AZ12" s="67"/>
      <c r="BA12" s="244"/>
    </row>
    <row r="13" spans="1:53" s="32" customFormat="1" ht="27.75" customHeight="1" x14ac:dyDescent="0.25">
      <c r="A13" s="47"/>
      <c r="B13" s="182"/>
      <c r="C13" s="182"/>
      <c r="D13" s="182"/>
      <c r="E13" s="182"/>
      <c r="F13" s="260">
        <f t="shared" si="0"/>
        <v>0</v>
      </c>
      <c r="G13" s="182"/>
      <c r="H13" s="260">
        <f t="shared" si="1"/>
        <v>0</v>
      </c>
      <c r="I13" s="182"/>
      <c r="J13" s="274">
        <f t="shared" si="2"/>
        <v>0</v>
      </c>
      <c r="K13" s="182"/>
      <c r="L13" s="260">
        <f t="shared" si="3"/>
        <v>0</v>
      </c>
      <c r="M13" s="182"/>
      <c r="N13" s="260">
        <f t="shared" si="4"/>
        <v>0</v>
      </c>
      <c r="O13" s="182"/>
      <c r="P13" s="182"/>
      <c r="Q13" s="274" t="str">
        <f t="shared" si="5"/>
        <v/>
      </c>
      <c r="R13" s="182"/>
      <c r="S13" s="274" t="str">
        <f t="shared" si="6"/>
        <v/>
      </c>
      <c r="T13" s="579"/>
      <c r="U13" s="274" t="str">
        <f t="shared" si="7"/>
        <v/>
      </c>
      <c r="V13" s="579"/>
      <c r="W13" s="579"/>
      <c r="X13" s="260">
        <f t="shared" si="8"/>
        <v>0</v>
      </c>
      <c r="Y13" s="182"/>
      <c r="Z13" s="274" t="str">
        <f t="shared" si="9"/>
        <v/>
      </c>
      <c r="AA13" s="579"/>
      <c r="AB13" s="274" t="str">
        <f t="shared" si="10"/>
        <v/>
      </c>
      <c r="AC13" s="579"/>
      <c r="AD13" s="274" t="str">
        <f t="shared" si="11"/>
        <v/>
      </c>
      <c r="AE13" s="165"/>
      <c r="AF13" s="182"/>
      <c r="AG13" s="260">
        <f t="shared" si="12"/>
        <v>0</v>
      </c>
      <c r="AH13" s="101"/>
      <c r="AI13" s="101"/>
      <c r="AJ13" s="277"/>
      <c r="AK13" s="101"/>
      <c r="AL13" s="101"/>
      <c r="AM13" s="165"/>
      <c r="AN13" s="165"/>
      <c r="AO13" s="581"/>
      <c r="AP13" s="581"/>
      <c r="AQ13" s="581"/>
      <c r="AR13" s="46"/>
      <c r="AS13" s="393"/>
      <c r="AT13" s="67"/>
      <c r="AU13" s="67"/>
      <c r="AV13" s="67"/>
      <c r="AW13" s="67"/>
      <c r="AX13" s="67"/>
      <c r="AY13" s="67"/>
      <c r="AZ13" s="67"/>
      <c r="BA13" s="244"/>
    </row>
    <row r="14" spans="1:53" s="32" customFormat="1" ht="27.75" customHeight="1" x14ac:dyDescent="0.25">
      <c r="A14" s="47"/>
      <c r="B14" s="182"/>
      <c r="C14" s="182"/>
      <c r="D14" s="182"/>
      <c r="E14" s="182"/>
      <c r="F14" s="260">
        <f t="shared" si="0"/>
        <v>0</v>
      </c>
      <c r="G14" s="182"/>
      <c r="H14" s="260">
        <f t="shared" si="1"/>
        <v>0</v>
      </c>
      <c r="I14" s="182"/>
      <c r="J14" s="274">
        <f t="shared" si="2"/>
        <v>0</v>
      </c>
      <c r="K14" s="182"/>
      <c r="L14" s="260">
        <f t="shared" si="3"/>
        <v>0</v>
      </c>
      <c r="M14" s="182"/>
      <c r="N14" s="260">
        <f t="shared" si="4"/>
        <v>0</v>
      </c>
      <c r="O14" s="101"/>
      <c r="P14" s="182"/>
      <c r="Q14" s="274" t="str">
        <f t="shared" si="5"/>
        <v/>
      </c>
      <c r="R14" s="182"/>
      <c r="S14" s="274" t="str">
        <f t="shared" si="6"/>
        <v/>
      </c>
      <c r="T14" s="579"/>
      <c r="U14" s="274" t="str">
        <f t="shared" si="7"/>
        <v/>
      </c>
      <c r="V14" s="579"/>
      <c r="W14" s="579"/>
      <c r="X14" s="260">
        <f t="shared" si="8"/>
        <v>0</v>
      </c>
      <c r="Y14" s="182"/>
      <c r="Z14" s="274" t="str">
        <f t="shared" si="9"/>
        <v/>
      </c>
      <c r="AA14" s="579"/>
      <c r="AB14" s="274" t="str">
        <f t="shared" si="10"/>
        <v/>
      </c>
      <c r="AC14" s="579"/>
      <c r="AD14" s="274" t="str">
        <f t="shared" si="11"/>
        <v/>
      </c>
      <c r="AE14" s="165"/>
      <c r="AF14" s="182"/>
      <c r="AG14" s="260">
        <f t="shared" si="12"/>
        <v>0</v>
      </c>
      <c r="AH14" s="101"/>
      <c r="AI14" s="101"/>
      <c r="AJ14" s="277"/>
      <c r="AK14" s="101"/>
      <c r="AL14" s="101"/>
      <c r="AM14" s="165"/>
      <c r="AN14" s="165"/>
      <c r="AO14" s="581"/>
      <c r="AP14" s="581"/>
      <c r="AQ14" s="581"/>
      <c r="AR14" s="46"/>
      <c r="AS14" s="393"/>
      <c r="AT14" s="67"/>
      <c r="AU14" s="67"/>
      <c r="AV14" s="67"/>
      <c r="AW14" s="67"/>
      <c r="AX14" s="67"/>
      <c r="AY14" s="67"/>
      <c r="AZ14" s="67"/>
      <c r="BA14" s="244"/>
    </row>
    <row r="15" spans="1:53" s="32" customFormat="1" ht="27.75" customHeight="1" thickBot="1" x14ac:dyDescent="0.3">
      <c r="A15" s="29"/>
      <c r="B15" s="30"/>
      <c r="C15" s="30"/>
      <c r="D15" s="30"/>
      <c r="E15" s="30"/>
      <c r="F15" s="34">
        <f t="shared" si="0"/>
        <v>0</v>
      </c>
      <c r="G15" s="30"/>
      <c r="H15" s="34">
        <f t="shared" si="1"/>
        <v>0</v>
      </c>
      <c r="I15" s="30"/>
      <c r="J15" s="184">
        <f t="shared" si="2"/>
        <v>0</v>
      </c>
      <c r="K15" s="30"/>
      <c r="L15" s="34">
        <f t="shared" si="3"/>
        <v>0</v>
      </c>
      <c r="M15" s="30"/>
      <c r="N15" s="34">
        <f t="shared" si="4"/>
        <v>0</v>
      </c>
      <c r="O15" s="111"/>
      <c r="P15" s="30"/>
      <c r="Q15" s="274" t="str">
        <f t="shared" si="5"/>
        <v/>
      </c>
      <c r="R15" s="30"/>
      <c r="S15" s="274" t="str">
        <f t="shared" si="6"/>
        <v/>
      </c>
      <c r="T15" s="160"/>
      <c r="U15" s="274" t="str">
        <f t="shared" si="7"/>
        <v/>
      </c>
      <c r="V15" s="584"/>
      <c r="W15" s="584"/>
      <c r="X15" s="260">
        <f t="shared" si="8"/>
        <v>0</v>
      </c>
      <c r="Y15" s="30"/>
      <c r="Z15" s="274" t="str">
        <f t="shared" si="9"/>
        <v/>
      </c>
      <c r="AA15" s="160"/>
      <c r="AB15" s="274" t="str">
        <f t="shared" si="10"/>
        <v/>
      </c>
      <c r="AC15" s="160"/>
      <c r="AD15" s="274" t="str">
        <f t="shared" si="11"/>
        <v/>
      </c>
      <c r="AE15" s="41"/>
      <c r="AF15" s="30"/>
      <c r="AG15" s="260">
        <f t="shared" si="12"/>
        <v>0</v>
      </c>
      <c r="AH15" s="111"/>
      <c r="AI15" s="111"/>
      <c r="AJ15" s="277"/>
      <c r="AK15" s="111"/>
      <c r="AL15" s="111"/>
      <c r="AM15" s="41"/>
      <c r="AN15" s="41"/>
      <c r="AO15" s="582"/>
      <c r="AP15" s="582"/>
      <c r="AQ15" s="582"/>
      <c r="AR15" s="31"/>
      <c r="AS15" s="391"/>
      <c r="AT15" s="306"/>
      <c r="AU15" s="306"/>
      <c r="AV15" s="306"/>
      <c r="AW15" s="306"/>
      <c r="AX15" s="306"/>
      <c r="AY15" s="306"/>
      <c r="AZ15" s="306"/>
      <c r="BA15" s="307"/>
    </row>
    <row r="16" spans="1:53" ht="25.5" customHeight="1" x14ac:dyDescent="0.25"/>
    <row r="17" spans="1:8" ht="25.5" customHeight="1" x14ac:dyDescent="0.25">
      <c r="A17" s="843" t="s">
        <v>825</v>
      </c>
      <c r="B17" s="843"/>
      <c r="C17" s="843"/>
      <c r="D17" s="843"/>
      <c r="E17" s="843"/>
      <c r="F17" s="843"/>
      <c r="G17" s="843"/>
      <c r="H17" s="843"/>
    </row>
    <row r="18" spans="1:8" ht="25.5" customHeight="1" x14ac:dyDescent="0.25">
      <c r="A18" s="835" t="s">
        <v>763</v>
      </c>
      <c r="B18" s="835"/>
      <c r="C18" s="835"/>
      <c r="D18" s="835"/>
      <c r="E18" s="835"/>
      <c r="F18" s="835"/>
      <c r="G18" s="835"/>
      <c r="H18" s="835"/>
    </row>
  </sheetData>
  <mergeCells count="43">
    <mergeCell ref="A2:AR2"/>
    <mergeCell ref="K3:V3"/>
    <mergeCell ref="W4:X5"/>
    <mergeCell ref="AI4:AK5"/>
    <mergeCell ref="AM4:AM6"/>
    <mergeCell ref="W3:AD3"/>
    <mergeCell ref="AC4:AD5"/>
    <mergeCell ref="G3:H5"/>
    <mergeCell ref="I3:J5"/>
    <mergeCell ref="AO3:AQ5"/>
    <mergeCell ref="A17:H17"/>
    <mergeCell ref="A18:H18"/>
    <mergeCell ref="AL4:AL6"/>
    <mergeCell ref="Y4:Z5"/>
    <mergeCell ref="AN4:AN6"/>
    <mergeCell ref="AS2:BA2"/>
    <mergeCell ref="A3:A6"/>
    <mergeCell ref="B3:B6"/>
    <mergeCell ref="C3:C6"/>
    <mergeCell ref="D3:D6"/>
    <mergeCell ref="E3:F5"/>
    <mergeCell ref="AW3:AW5"/>
    <mergeCell ref="P5:Q5"/>
    <mergeCell ref="R5:S5"/>
    <mergeCell ref="AA4:AB5"/>
    <mergeCell ref="AU3:AU5"/>
    <mergeCell ref="AV3:AV5"/>
    <mergeCell ref="AE3:AE6"/>
    <mergeCell ref="AF3:AN3"/>
    <mergeCell ref="AR3:AR6"/>
    <mergeCell ref="AS3:AS5"/>
    <mergeCell ref="BA3:BA5"/>
    <mergeCell ref="K4:L5"/>
    <mergeCell ref="M4:N5"/>
    <mergeCell ref="O4:O6"/>
    <mergeCell ref="P4:S4"/>
    <mergeCell ref="T4:U5"/>
    <mergeCell ref="V4:V6"/>
    <mergeCell ref="AZ3:AZ5"/>
    <mergeCell ref="AT3:AT5"/>
    <mergeCell ref="AF4:AH5"/>
    <mergeCell ref="AX3:AX5"/>
    <mergeCell ref="AY3:AY5"/>
  </mergeCells>
  <phoneticPr fontId="0" type="noConversion"/>
  <printOptions horizontalCentered="1"/>
  <pageMargins left="0.25" right="0.25" top="0.75" bottom="0.75" header="0.3" footer="0.3"/>
  <pageSetup paperSize="3" scale="50" fitToWidth="2" orientation="landscape" r:id="rId1"/>
  <headerFooter alignWithMargins="0">
    <oddHeader>&amp;C&amp;16
&amp;A</oddHeader>
    <oddFooter>&amp;C&amp;14ISSUED
MAY 2009&amp;R&amp;12&amp;F &amp;A
Page 73</oddFooter>
  </headerFooter>
  <colBreaks count="1" manualBreakCount="1">
    <brk id="44" max="1048575" man="1"/>
  </col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AU18"/>
  <sheetViews>
    <sheetView showGridLines="0" showWhiteSpace="0" zoomScale="60" zoomScaleNormal="60" zoomScalePageLayoutView="60" workbookViewId="0"/>
  </sheetViews>
  <sheetFormatPr defaultColWidth="9.109375" defaultRowHeight="13.2" x14ac:dyDescent="0.25"/>
  <cols>
    <col min="1" max="1" width="11.6640625" style="2" bestFit="1" customWidth="1"/>
    <col min="2" max="2" width="13.33203125" style="2" customWidth="1"/>
    <col min="3" max="3" width="11" style="2" customWidth="1"/>
    <col min="4" max="4" width="12.33203125" style="2" customWidth="1"/>
    <col min="5" max="5" width="8" style="2" customWidth="1"/>
    <col min="6" max="6" width="8.33203125" style="2" customWidth="1"/>
    <col min="7" max="10" width="8" style="2" customWidth="1"/>
    <col min="11" max="21" width="7.88671875" style="2" customWidth="1"/>
    <col min="22" max="22" width="11" style="2" customWidth="1"/>
    <col min="23" max="30" width="7.88671875" style="2" customWidth="1"/>
    <col min="31" max="31" width="9.6640625" style="2" customWidth="1"/>
    <col min="32" max="32" width="9.44140625" style="2" customWidth="1"/>
    <col min="33" max="33" width="9.88671875" style="2" customWidth="1"/>
    <col min="34" max="34" width="13.44140625" style="2" customWidth="1"/>
    <col min="35" max="35" width="9.5546875" style="2" customWidth="1"/>
    <col min="36" max="36" width="9.88671875" style="2" customWidth="1"/>
    <col min="37" max="37" width="13.44140625" style="2" customWidth="1"/>
    <col min="38" max="38" width="25.109375" style="2" customWidth="1"/>
    <col min="39" max="39" width="21.88671875" style="2" bestFit="1" customWidth="1"/>
    <col min="40" max="41" width="12.6640625" style="2" customWidth="1"/>
    <col min="42" max="42" width="18.88671875" style="2" customWidth="1"/>
    <col min="43" max="43" width="17.88671875" style="2" customWidth="1"/>
    <col min="44" max="46" width="20.6640625" style="2" customWidth="1"/>
    <col min="47" max="47" width="8.6640625" style="2" customWidth="1"/>
    <col min="48" max="16384" width="9.109375" style="2"/>
  </cols>
  <sheetData>
    <row r="1" spans="1:47" ht="38.25" customHeight="1" thickBot="1" x14ac:dyDescent="0.3">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row>
    <row r="2" spans="1:47" s="27" customFormat="1" ht="24" customHeight="1" x14ac:dyDescent="0.25">
      <c r="A2" s="823" t="s">
        <v>2289</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5"/>
      <c r="AM2" s="1070" t="s">
        <v>909</v>
      </c>
      <c r="AN2" s="1032"/>
      <c r="AO2" s="1032"/>
      <c r="AP2" s="1032"/>
      <c r="AQ2" s="1032"/>
      <c r="AR2" s="1032"/>
      <c r="AS2" s="1032"/>
      <c r="AT2" s="1032"/>
      <c r="AU2" s="1033"/>
    </row>
    <row r="3" spans="1:47" s="4" customFormat="1" ht="22.5" customHeight="1" x14ac:dyDescent="0.25">
      <c r="A3" s="828" t="s">
        <v>911</v>
      </c>
      <c r="B3" s="826" t="s">
        <v>836</v>
      </c>
      <c r="C3" s="826" t="s">
        <v>929</v>
      </c>
      <c r="D3" s="826" t="s">
        <v>842</v>
      </c>
      <c r="E3" s="826" t="s">
        <v>729</v>
      </c>
      <c r="F3" s="894"/>
      <c r="G3" s="826" t="s">
        <v>728</v>
      </c>
      <c r="H3" s="894"/>
      <c r="I3" s="826" t="s">
        <v>1328</v>
      </c>
      <c r="J3" s="826"/>
      <c r="K3" s="846" t="s">
        <v>883</v>
      </c>
      <c r="L3" s="882"/>
      <c r="M3" s="882"/>
      <c r="N3" s="882"/>
      <c r="O3" s="882"/>
      <c r="P3" s="882"/>
      <c r="Q3" s="882"/>
      <c r="R3" s="882"/>
      <c r="S3" s="882"/>
      <c r="T3" s="882"/>
      <c r="U3" s="882"/>
      <c r="V3" s="875"/>
      <c r="W3" s="537"/>
      <c r="X3" s="537"/>
      <c r="Y3" s="882" t="s">
        <v>1503</v>
      </c>
      <c r="Z3" s="882"/>
      <c r="AA3" s="882"/>
      <c r="AB3" s="882"/>
      <c r="AC3" s="847"/>
      <c r="AD3" s="848"/>
      <c r="AE3" s="826" t="s">
        <v>2076</v>
      </c>
      <c r="AF3" s="826" t="s">
        <v>119</v>
      </c>
      <c r="AG3" s="826"/>
      <c r="AH3" s="826"/>
      <c r="AI3" s="826"/>
      <c r="AJ3" s="826"/>
      <c r="AK3" s="826"/>
      <c r="AL3" s="1076" t="s">
        <v>822</v>
      </c>
      <c r="AM3" s="818" t="s">
        <v>906</v>
      </c>
      <c r="AN3" s="815" t="s">
        <v>931</v>
      </c>
      <c r="AO3" s="815" t="s">
        <v>932</v>
      </c>
      <c r="AP3" s="815" t="s">
        <v>2085</v>
      </c>
      <c r="AQ3" s="815" t="s">
        <v>2086</v>
      </c>
      <c r="AR3" s="815" t="s">
        <v>933</v>
      </c>
      <c r="AS3" s="815" t="s">
        <v>940</v>
      </c>
      <c r="AT3" s="815" t="s">
        <v>941</v>
      </c>
      <c r="AU3" s="812" t="s">
        <v>934</v>
      </c>
    </row>
    <row r="4" spans="1:47" s="4" customFormat="1" ht="22.5" customHeight="1" x14ac:dyDescent="0.25">
      <c r="A4" s="828"/>
      <c r="B4" s="826"/>
      <c r="C4" s="826"/>
      <c r="D4" s="826"/>
      <c r="E4" s="894"/>
      <c r="F4" s="894"/>
      <c r="G4" s="894"/>
      <c r="H4" s="894"/>
      <c r="I4" s="826"/>
      <c r="J4" s="826"/>
      <c r="K4" s="826" t="s">
        <v>1005</v>
      </c>
      <c r="L4" s="826"/>
      <c r="M4" s="826" t="s">
        <v>1129</v>
      </c>
      <c r="N4" s="826"/>
      <c r="O4" s="826" t="s">
        <v>727</v>
      </c>
      <c r="P4" s="826" t="s">
        <v>957</v>
      </c>
      <c r="Q4" s="826"/>
      <c r="R4" s="826"/>
      <c r="S4" s="826"/>
      <c r="T4" s="886" t="s">
        <v>724</v>
      </c>
      <c r="U4" s="887"/>
      <c r="V4" s="853" t="s">
        <v>730</v>
      </c>
      <c r="W4" s="826" t="s">
        <v>739</v>
      </c>
      <c r="X4" s="896"/>
      <c r="Y4" s="826" t="s">
        <v>726</v>
      </c>
      <c r="Z4" s="826"/>
      <c r="AA4" s="826" t="s">
        <v>738</v>
      </c>
      <c r="AB4" s="826"/>
      <c r="AC4" s="886" t="s">
        <v>732</v>
      </c>
      <c r="AD4" s="887"/>
      <c r="AE4" s="826"/>
      <c r="AF4" s="886" t="s">
        <v>723</v>
      </c>
      <c r="AG4" s="998"/>
      <c r="AH4" s="1106"/>
      <c r="AI4" s="1108" t="s">
        <v>2285</v>
      </c>
      <c r="AJ4" s="1109"/>
      <c r="AK4" s="1110"/>
      <c r="AL4" s="1076"/>
      <c r="AM4" s="819"/>
      <c r="AN4" s="816"/>
      <c r="AO4" s="816"/>
      <c r="AP4" s="816"/>
      <c r="AQ4" s="816"/>
      <c r="AR4" s="816"/>
      <c r="AS4" s="816"/>
      <c r="AT4" s="816"/>
      <c r="AU4" s="813"/>
    </row>
    <row r="5" spans="1:47" s="4" customFormat="1" ht="22.5" customHeight="1" thickBot="1" x14ac:dyDescent="0.3">
      <c r="A5" s="828"/>
      <c r="B5" s="826"/>
      <c r="C5" s="826"/>
      <c r="D5" s="826"/>
      <c r="E5" s="894"/>
      <c r="F5" s="894"/>
      <c r="G5" s="894"/>
      <c r="H5" s="894"/>
      <c r="I5" s="826"/>
      <c r="J5" s="826"/>
      <c r="K5" s="826"/>
      <c r="L5" s="826"/>
      <c r="M5" s="826"/>
      <c r="N5" s="826"/>
      <c r="O5" s="826"/>
      <c r="P5" s="826" t="s">
        <v>833</v>
      </c>
      <c r="Q5" s="826"/>
      <c r="R5" s="826" t="s">
        <v>867</v>
      </c>
      <c r="S5" s="826"/>
      <c r="T5" s="888"/>
      <c r="U5" s="889"/>
      <c r="V5" s="890"/>
      <c r="W5" s="896"/>
      <c r="X5" s="896"/>
      <c r="Y5" s="826"/>
      <c r="Z5" s="826"/>
      <c r="AA5" s="826"/>
      <c r="AB5" s="826"/>
      <c r="AC5" s="888"/>
      <c r="AD5" s="889"/>
      <c r="AE5" s="826"/>
      <c r="AF5" s="888"/>
      <c r="AG5" s="942"/>
      <c r="AH5" s="1107"/>
      <c r="AI5" s="1111"/>
      <c r="AJ5" s="1112"/>
      <c r="AK5" s="1113"/>
      <c r="AL5" s="1076"/>
      <c r="AM5" s="820"/>
      <c r="AN5" s="817"/>
      <c r="AO5" s="817"/>
      <c r="AP5" s="817"/>
      <c r="AQ5" s="817"/>
      <c r="AR5" s="817"/>
      <c r="AS5" s="817"/>
      <c r="AT5" s="817"/>
      <c r="AU5" s="814"/>
    </row>
    <row r="6" spans="1:47" s="4" customFormat="1" ht="22.5" customHeight="1" thickTop="1" thickBot="1" x14ac:dyDescent="0.3">
      <c r="A6" s="829"/>
      <c r="B6" s="827"/>
      <c r="C6" s="827"/>
      <c r="D6" s="827"/>
      <c r="E6" s="322" t="s">
        <v>955</v>
      </c>
      <c r="F6" s="322" t="s">
        <v>949</v>
      </c>
      <c r="G6" s="322" t="s">
        <v>955</v>
      </c>
      <c r="H6" s="322" t="s">
        <v>949</v>
      </c>
      <c r="I6" s="243" t="s">
        <v>943</v>
      </c>
      <c r="J6" s="243" t="s">
        <v>1175</v>
      </c>
      <c r="K6" s="243" t="s">
        <v>874</v>
      </c>
      <c r="L6" s="243" t="s">
        <v>961</v>
      </c>
      <c r="M6" s="243" t="s">
        <v>874</v>
      </c>
      <c r="N6" s="243" t="s">
        <v>961</v>
      </c>
      <c r="O6" s="827"/>
      <c r="P6" s="243" t="s">
        <v>971</v>
      </c>
      <c r="Q6" s="243" t="s">
        <v>953</v>
      </c>
      <c r="R6" s="243" t="s">
        <v>971</v>
      </c>
      <c r="S6" s="243" t="s">
        <v>953</v>
      </c>
      <c r="T6" s="243" t="s">
        <v>971</v>
      </c>
      <c r="U6" s="243" t="s">
        <v>953</v>
      </c>
      <c r="V6" s="1114"/>
      <c r="W6" s="243" t="s">
        <v>874</v>
      </c>
      <c r="X6" s="243" t="s">
        <v>961</v>
      </c>
      <c r="Y6" s="243" t="s">
        <v>874</v>
      </c>
      <c r="Z6" s="243" t="s">
        <v>961</v>
      </c>
      <c r="AA6" s="243" t="s">
        <v>971</v>
      </c>
      <c r="AB6" s="243" t="s">
        <v>953</v>
      </c>
      <c r="AC6" s="243" t="s">
        <v>971</v>
      </c>
      <c r="AD6" s="243" t="s">
        <v>953</v>
      </c>
      <c r="AE6" s="827"/>
      <c r="AF6" s="243" t="s">
        <v>722</v>
      </c>
      <c r="AG6" s="243" t="s">
        <v>818</v>
      </c>
      <c r="AH6" s="243" t="s">
        <v>721</v>
      </c>
      <c r="AI6" s="243" t="s">
        <v>1720</v>
      </c>
      <c r="AJ6" s="243" t="s">
        <v>818</v>
      </c>
      <c r="AK6" s="243" t="s">
        <v>721</v>
      </c>
      <c r="AL6" s="1077"/>
      <c r="AM6" s="392"/>
      <c r="AN6" s="302"/>
      <c r="AO6" s="302"/>
      <c r="AP6" s="302"/>
      <c r="AQ6" s="302"/>
      <c r="AR6" s="302"/>
      <c r="AS6" s="302"/>
      <c r="AT6" s="302"/>
      <c r="AU6" s="249"/>
    </row>
    <row r="7" spans="1:47" s="32" customFormat="1" ht="27.75" customHeight="1" thickTop="1" x14ac:dyDescent="0.25">
      <c r="A7" s="245" t="s">
        <v>590</v>
      </c>
      <c r="B7" s="246" t="s">
        <v>854</v>
      </c>
      <c r="C7" s="246" t="s">
        <v>1208</v>
      </c>
      <c r="D7" s="246" t="s">
        <v>1222</v>
      </c>
      <c r="E7" s="259">
        <v>12000</v>
      </c>
      <c r="F7" s="260">
        <f t="shared" ref="F7:F15" si="0">ROUND(E7*0.472,2-LEN(INT(E7*0.472)))</f>
        <v>5700</v>
      </c>
      <c r="G7" s="259">
        <v>1800</v>
      </c>
      <c r="H7" s="260">
        <f t="shared" ref="H7:H15" si="1">ROUND(G7*0.472,2-LEN(INT(G7*0.472)))</f>
        <v>850</v>
      </c>
      <c r="I7" s="259">
        <v>1.5</v>
      </c>
      <c r="J7" s="274">
        <f t="shared" ref="J7:J15" si="2">ROUND(I7*250,2-LEN(INT(I7*250)))</f>
        <v>380</v>
      </c>
      <c r="K7" s="259">
        <v>360</v>
      </c>
      <c r="L7" s="260">
        <f t="shared" ref="L7:L15" si="3">ROUND(K7/0.293,2-LEN(INT(K7/0.293)))</f>
        <v>1200</v>
      </c>
      <c r="M7" s="259">
        <v>306</v>
      </c>
      <c r="N7" s="260">
        <f t="shared" ref="N7:N15" si="4">ROUND(M7/3.412,2-LEN(INT(M7/3.412)))</f>
        <v>90</v>
      </c>
      <c r="O7" s="165">
        <v>14.5</v>
      </c>
      <c r="P7" s="259">
        <v>80</v>
      </c>
      <c r="Q7" s="274">
        <f t="shared" ref="Q7:Q15" si="5">IF(ISNUMBER(P7)=TRUE,ROUND((5/9)*(P7-32),1),"")</f>
        <v>26.7</v>
      </c>
      <c r="R7" s="259">
        <v>67</v>
      </c>
      <c r="S7" s="274">
        <f t="shared" ref="S7:S15" si="6">IF(ISNUMBER(R7)=TRUE,ROUND((5/9)*(R7-32),1),"")</f>
        <v>19.399999999999999</v>
      </c>
      <c r="T7" s="579"/>
      <c r="U7" s="274" t="str">
        <f t="shared" ref="U7:U15" si="7">IF(ISNUMBER(T7)=TRUE,ROUND((5/9)*(T7-32),1),"")</f>
        <v/>
      </c>
      <c r="V7" s="182"/>
      <c r="W7" s="259">
        <v>90</v>
      </c>
      <c r="X7" s="260">
        <f>ROUND(W7/3.412,2-LEN(INT(W7/3.412)))</f>
        <v>26</v>
      </c>
      <c r="Y7" s="259">
        <v>90</v>
      </c>
      <c r="Z7" s="260">
        <f>ROUND(Y7/3.412,2-LEN(INT(Y7/3.412)))</f>
        <v>26</v>
      </c>
      <c r="AA7" s="259">
        <v>80</v>
      </c>
      <c r="AB7" s="274">
        <f t="shared" ref="AB7:AB15" si="8">IF(ISNUMBER(AA7)=TRUE,ROUND((5/9)*(AA7-32),1),"")</f>
        <v>26.7</v>
      </c>
      <c r="AC7" s="259">
        <v>80</v>
      </c>
      <c r="AD7" s="274">
        <f t="shared" ref="AD7:AD15" si="9">IF(ISNUMBER(AC7)=TRUE,ROUND((5/9)*(AC7-32),1),"")</f>
        <v>26.7</v>
      </c>
      <c r="AE7" s="259" t="s">
        <v>1788</v>
      </c>
      <c r="AF7" s="259">
        <v>36</v>
      </c>
      <c r="AG7" s="260">
        <f t="shared" ref="AG7:AG15" si="10">ROUND(AF7*746,2-LEN(INT(AF7*746)))</f>
        <v>27000</v>
      </c>
      <c r="AH7" s="311"/>
      <c r="AI7" s="259">
        <v>36</v>
      </c>
      <c r="AJ7" s="260">
        <f t="shared" ref="AJ7:AJ15" si="11">ROUND(AI7*746,2-LEN(INT(AI7*746)))</f>
        <v>27000</v>
      </c>
      <c r="AK7" s="311"/>
      <c r="AL7" s="247" t="s">
        <v>1153</v>
      </c>
      <c r="AM7" s="393"/>
      <c r="AN7" s="67"/>
      <c r="AO7" s="67"/>
      <c r="AP7" s="67"/>
      <c r="AQ7" s="67"/>
      <c r="AR7" s="67"/>
      <c r="AS7" s="67"/>
      <c r="AT7" s="67"/>
      <c r="AU7" s="244"/>
    </row>
    <row r="8" spans="1:47" s="32" customFormat="1" ht="27.75" customHeight="1" x14ac:dyDescent="0.25">
      <c r="A8" s="47"/>
      <c r="B8" s="182"/>
      <c r="C8" s="182"/>
      <c r="D8" s="182"/>
      <c r="E8" s="182"/>
      <c r="F8" s="260">
        <f t="shared" si="0"/>
        <v>0</v>
      </c>
      <c r="G8" s="182"/>
      <c r="H8" s="260">
        <f t="shared" si="1"/>
        <v>0</v>
      </c>
      <c r="I8" s="182"/>
      <c r="J8" s="274">
        <f t="shared" si="2"/>
        <v>0</v>
      </c>
      <c r="K8" s="182"/>
      <c r="L8" s="260">
        <f t="shared" si="3"/>
        <v>0</v>
      </c>
      <c r="M8" s="182"/>
      <c r="N8" s="260">
        <f t="shared" si="4"/>
        <v>0</v>
      </c>
      <c r="O8" s="182"/>
      <c r="P8" s="182"/>
      <c r="Q8" s="274" t="str">
        <f t="shared" si="5"/>
        <v/>
      </c>
      <c r="R8" s="182"/>
      <c r="S8" s="274" t="str">
        <f t="shared" si="6"/>
        <v/>
      </c>
      <c r="T8" s="579"/>
      <c r="U8" s="274" t="str">
        <f t="shared" si="7"/>
        <v/>
      </c>
      <c r="V8" s="182"/>
      <c r="W8" s="182"/>
      <c r="X8" s="260">
        <f t="shared" ref="X8:X15" si="12">ROUND(W8/3.412,2-LEN(INT(W8/3.412)))</f>
        <v>0</v>
      </c>
      <c r="Y8" s="182"/>
      <c r="Z8" s="274">
        <f t="shared" ref="Z8:Z15" si="13">ROUND(Y8*0.06309,2-LEN(INT(Y8*0.06309)))</f>
        <v>0</v>
      </c>
      <c r="AA8" s="182"/>
      <c r="AB8" s="274" t="str">
        <f t="shared" si="8"/>
        <v/>
      </c>
      <c r="AC8" s="579"/>
      <c r="AD8" s="274" t="str">
        <f t="shared" si="9"/>
        <v/>
      </c>
      <c r="AE8" s="165"/>
      <c r="AF8" s="182"/>
      <c r="AG8" s="260">
        <f t="shared" si="10"/>
        <v>0</v>
      </c>
      <c r="AH8" s="101"/>
      <c r="AI8" s="101"/>
      <c r="AJ8" s="260">
        <f t="shared" si="11"/>
        <v>0</v>
      </c>
      <c r="AK8" s="101"/>
      <c r="AL8" s="46"/>
      <c r="AM8" s="393"/>
      <c r="AN8" s="67"/>
      <c r="AO8" s="67"/>
      <c r="AP8" s="67"/>
      <c r="AQ8" s="67"/>
      <c r="AR8" s="67"/>
      <c r="AS8" s="67"/>
      <c r="AT8" s="67"/>
      <c r="AU8" s="244"/>
    </row>
    <row r="9" spans="1:47" s="32" customFormat="1" ht="27.75" customHeight="1" x14ac:dyDescent="0.25">
      <c r="A9" s="47"/>
      <c r="B9" s="182"/>
      <c r="C9" s="182"/>
      <c r="D9" s="182"/>
      <c r="E9" s="182"/>
      <c r="F9" s="260">
        <f t="shared" si="0"/>
        <v>0</v>
      </c>
      <c r="G9" s="182"/>
      <c r="H9" s="260">
        <f t="shared" si="1"/>
        <v>0</v>
      </c>
      <c r="I9" s="182"/>
      <c r="J9" s="274">
        <f t="shared" si="2"/>
        <v>0</v>
      </c>
      <c r="K9" s="182"/>
      <c r="L9" s="260">
        <f t="shared" si="3"/>
        <v>0</v>
      </c>
      <c r="M9" s="182"/>
      <c r="N9" s="260">
        <f t="shared" si="4"/>
        <v>0</v>
      </c>
      <c r="P9" s="182"/>
      <c r="Q9" s="274" t="str">
        <f t="shared" si="5"/>
        <v/>
      </c>
      <c r="R9" s="182"/>
      <c r="S9" s="274" t="str">
        <f t="shared" si="6"/>
        <v/>
      </c>
      <c r="T9" s="579"/>
      <c r="U9" s="274" t="str">
        <f t="shared" si="7"/>
        <v/>
      </c>
      <c r="V9" s="182"/>
      <c r="W9" s="182"/>
      <c r="X9" s="260">
        <f t="shared" si="12"/>
        <v>0</v>
      </c>
      <c r="Y9" s="182"/>
      <c r="Z9" s="274">
        <f t="shared" si="13"/>
        <v>0</v>
      </c>
      <c r="AA9" s="182"/>
      <c r="AB9" s="274" t="str">
        <f t="shared" si="8"/>
        <v/>
      </c>
      <c r="AC9" s="579"/>
      <c r="AD9" s="274" t="str">
        <f t="shared" si="9"/>
        <v/>
      </c>
      <c r="AE9" s="165"/>
      <c r="AF9" s="182"/>
      <c r="AG9" s="260">
        <f t="shared" si="10"/>
        <v>0</v>
      </c>
      <c r="AH9" s="101"/>
      <c r="AI9" s="101"/>
      <c r="AJ9" s="260">
        <f t="shared" si="11"/>
        <v>0</v>
      </c>
      <c r="AK9" s="101"/>
      <c r="AL9" s="46"/>
      <c r="AM9" s="393"/>
      <c r="AN9" s="67"/>
      <c r="AO9" s="67"/>
      <c r="AP9" s="67"/>
      <c r="AQ9" s="67"/>
      <c r="AR9" s="67"/>
      <c r="AS9" s="67"/>
      <c r="AT9" s="67"/>
      <c r="AU9" s="244"/>
    </row>
    <row r="10" spans="1:47" s="32" customFormat="1" ht="27.75" customHeight="1" x14ac:dyDescent="0.25">
      <c r="A10" s="47"/>
      <c r="B10" s="182"/>
      <c r="C10" s="182"/>
      <c r="D10" s="182"/>
      <c r="E10" s="182"/>
      <c r="F10" s="260">
        <f t="shared" si="0"/>
        <v>0</v>
      </c>
      <c r="G10" s="182"/>
      <c r="H10" s="260">
        <f t="shared" si="1"/>
        <v>0</v>
      </c>
      <c r="I10" s="182"/>
      <c r="J10" s="274">
        <f t="shared" si="2"/>
        <v>0</v>
      </c>
      <c r="K10" s="182"/>
      <c r="L10" s="260">
        <f t="shared" si="3"/>
        <v>0</v>
      </c>
      <c r="M10" s="182"/>
      <c r="N10" s="260">
        <f t="shared" si="4"/>
        <v>0</v>
      </c>
      <c r="O10" s="101"/>
      <c r="P10" s="182"/>
      <c r="Q10" s="274" t="str">
        <f t="shared" si="5"/>
        <v/>
      </c>
      <c r="R10" s="182"/>
      <c r="S10" s="274" t="str">
        <f t="shared" si="6"/>
        <v/>
      </c>
      <c r="T10" s="579"/>
      <c r="U10" s="274" t="str">
        <f t="shared" si="7"/>
        <v/>
      </c>
      <c r="V10" s="182"/>
      <c r="W10" s="182"/>
      <c r="X10" s="260">
        <f t="shared" si="12"/>
        <v>0</v>
      </c>
      <c r="Y10" s="182"/>
      <c r="Z10" s="274">
        <f t="shared" si="13"/>
        <v>0</v>
      </c>
      <c r="AA10" s="182"/>
      <c r="AB10" s="274" t="str">
        <f t="shared" si="8"/>
        <v/>
      </c>
      <c r="AC10" s="579"/>
      <c r="AD10" s="274" t="str">
        <f t="shared" si="9"/>
        <v/>
      </c>
      <c r="AE10" s="165"/>
      <c r="AF10" s="182"/>
      <c r="AG10" s="260">
        <f t="shared" si="10"/>
        <v>0</v>
      </c>
      <c r="AH10" s="101"/>
      <c r="AI10" s="101"/>
      <c r="AJ10" s="260">
        <f t="shared" si="11"/>
        <v>0</v>
      </c>
      <c r="AK10" s="101"/>
      <c r="AL10" s="46"/>
      <c r="AM10" s="393"/>
      <c r="AN10" s="67"/>
      <c r="AO10" s="67"/>
      <c r="AP10" s="67"/>
      <c r="AQ10" s="67"/>
      <c r="AR10" s="67"/>
      <c r="AS10" s="67"/>
      <c r="AT10" s="67"/>
      <c r="AU10" s="244"/>
    </row>
    <row r="11" spans="1:47" s="32" customFormat="1" ht="27.75" customHeight="1" x14ac:dyDescent="0.25">
      <c r="A11" s="47"/>
      <c r="B11" s="182"/>
      <c r="C11" s="182"/>
      <c r="D11" s="182"/>
      <c r="E11" s="182"/>
      <c r="F11" s="260">
        <f t="shared" si="0"/>
        <v>0</v>
      </c>
      <c r="G11" s="182"/>
      <c r="H11" s="260">
        <f t="shared" si="1"/>
        <v>0</v>
      </c>
      <c r="I11" s="182"/>
      <c r="J11" s="274">
        <f t="shared" si="2"/>
        <v>0</v>
      </c>
      <c r="K11" s="182"/>
      <c r="L11" s="260">
        <f t="shared" si="3"/>
        <v>0</v>
      </c>
      <c r="M11" s="182"/>
      <c r="N11" s="260">
        <f t="shared" si="4"/>
        <v>0</v>
      </c>
      <c r="O11" s="182"/>
      <c r="P11" s="182"/>
      <c r="Q11" s="274" t="str">
        <f t="shared" si="5"/>
        <v/>
      </c>
      <c r="R11" s="182"/>
      <c r="S11" s="274" t="str">
        <f t="shared" si="6"/>
        <v/>
      </c>
      <c r="T11" s="579"/>
      <c r="U11" s="274" t="str">
        <f t="shared" si="7"/>
        <v/>
      </c>
      <c r="V11" s="182"/>
      <c r="W11" s="182"/>
      <c r="X11" s="260">
        <f t="shared" si="12"/>
        <v>0</v>
      </c>
      <c r="Y11" s="182"/>
      <c r="Z11" s="274">
        <f t="shared" si="13"/>
        <v>0</v>
      </c>
      <c r="AA11" s="182"/>
      <c r="AB11" s="274" t="str">
        <f t="shared" si="8"/>
        <v/>
      </c>
      <c r="AC11" s="579"/>
      <c r="AD11" s="274" t="str">
        <f t="shared" si="9"/>
        <v/>
      </c>
      <c r="AE11" s="165"/>
      <c r="AF11" s="182"/>
      <c r="AG11" s="260">
        <f t="shared" si="10"/>
        <v>0</v>
      </c>
      <c r="AH11" s="101"/>
      <c r="AI11" s="101"/>
      <c r="AJ11" s="260">
        <f t="shared" si="11"/>
        <v>0</v>
      </c>
      <c r="AK11" s="101"/>
      <c r="AL11" s="46"/>
      <c r="AM11" s="393"/>
      <c r="AN11" s="67"/>
      <c r="AO11" s="67"/>
      <c r="AP11" s="67"/>
      <c r="AQ11" s="67"/>
      <c r="AR11" s="67"/>
      <c r="AS11" s="67"/>
      <c r="AT11" s="67"/>
      <c r="AU11" s="244"/>
    </row>
    <row r="12" spans="1:47" s="32" customFormat="1" ht="27.75" customHeight="1" x14ac:dyDescent="0.25">
      <c r="A12" s="47"/>
      <c r="B12" s="182"/>
      <c r="C12" s="182"/>
      <c r="D12" s="182"/>
      <c r="E12" s="182"/>
      <c r="F12" s="260">
        <f t="shared" si="0"/>
        <v>0</v>
      </c>
      <c r="G12" s="182"/>
      <c r="H12" s="260">
        <f t="shared" si="1"/>
        <v>0</v>
      </c>
      <c r="I12" s="182"/>
      <c r="J12" s="274">
        <f t="shared" si="2"/>
        <v>0</v>
      </c>
      <c r="K12" s="182"/>
      <c r="L12" s="260">
        <f t="shared" si="3"/>
        <v>0</v>
      </c>
      <c r="M12" s="182"/>
      <c r="N12" s="260">
        <f t="shared" si="4"/>
        <v>0</v>
      </c>
      <c r="O12" s="182"/>
      <c r="P12" s="182"/>
      <c r="Q12" s="274" t="str">
        <f t="shared" si="5"/>
        <v/>
      </c>
      <c r="R12" s="182"/>
      <c r="S12" s="274" t="str">
        <f t="shared" si="6"/>
        <v/>
      </c>
      <c r="T12" s="579"/>
      <c r="U12" s="274" t="str">
        <f t="shared" si="7"/>
        <v/>
      </c>
      <c r="V12" s="182"/>
      <c r="W12" s="182"/>
      <c r="X12" s="260">
        <f t="shared" si="12"/>
        <v>0</v>
      </c>
      <c r="Y12" s="182"/>
      <c r="Z12" s="274">
        <f t="shared" si="13"/>
        <v>0</v>
      </c>
      <c r="AA12" s="182"/>
      <c r="AB12" s="274" t="str">
        <f t="shared" si="8"/>
        <v/>
      </c>
      <c r="AC12" s="579"/>
      <c r="AD12" s="274" t="str">
        <f t="shared" si="9"/>
        <v/>
      </c>
      <c r="AE12" s="165"/>
      <c r="AF12" s="182"/>
      <c r="AG12" s="260">
        <f t="shared" si="10"/>
        <v>0</v>
      </c>
      <c r="AH12" s="101"/>
      <c r="AI12" s="101"/>
      <c r="AJ12" s="260">
        <f t="shared" si="11"/>
        <v>0</v>
      </c>
      <c r="AK12" s="101"/>
      <c r="AL12" s="46"/>
      <c r="AM12" s="393"/>
      <c r="AN12" s="67"/>
      <c r="AO12" s="67"/>
      <c r="AP12" s="67"/>
      <c r="AQ12" s="67"/>
      <c r="AR12" s="67"/>
      <c r="AS12" s="67"/>
      <c r="AT12" s="67"/>
      <c r="AU12" s="244"/>
    </row>
    <row r="13" spans="1:47" s="32" customFormat="1" ht="27.75" customHeight="1" x14ac:dyDescent="0.25">
      <c r="A13" s="47"/>
      <c r="B13" s="182"/>
      <c r="C13" s="182"/>
      <c r="D13" s="182"/>
      <c r="E13" s="182"/>
      <c r="F13" s="260">
        <f t="shared" si="0"/>
        <v>0</v>
      </c>
      <c r="G13" s="182"/>
      <c r="H13" s="260">
        <f t="shared" si="1"/>
        <v>0</v>
      </c>
      <c r="I13" s="182"/>
      <c r="J13" s="274">
        <f t="shared" si="2"/>
        <v>0</v>
      </c>
      <c r="K13" s="182"/>
      <c r="L13" s="260">
        <f t="shared" si="3"/>
        <v>0</v>
      </c>
      <c r="M13" s="182"/>
      <c r="N13" s="260">
        <f t="shared" si="4"/>
        <v>0</v>
      </c>
      <c r="O13" s="182"/>
      <c r="P13" s="182"/>
      <c r="Q13" s="274" t="str">
        <f t="shared" si="5"/>
        <v/>
      </c>
      <c r="R13" s="182"/>
      <c r="S13" s="274" t="str">
        <f t="shared" si="6"/>
        <v/>
      </c>
      <c r="T13" s="579"/>
      <c r="U13" s="274" t="str">
        <f t="shared" si="7"/>
        <v/>
      </c>
      <c r="V13" s="182"/>
      <c r="W13" s="182"/>
      <c r="X13" s="260">
        <f t="shared" si="12"/>
        <v>0</v>
      </c>
      <c r="Y13" s="182"/>
      <c r="Z13" s="274">
        <f t="shared" si="13"/>
        <v>0</v>
      </c>
      <c r="AA13" s="182"/>
      <c r="AB13" s="274" t="str">
        <f t="shared" si="8"/>
        <v/>
      </c>
      <c r="AC13" s="579"/>
      <c r="AD13" s="274" t="str">
        <f t="shared" si="9"/>
        <v/>
      </c>
      <c r="AE13" s="165"/>
      <c r="AF13" s="182"/>
      <c r="AG13" s="260">
        <f t="shared" si="10"/>
        <v>0</v>
      </c>
      <c r="AH13" s="101"/>
      <c r="AI13" s="101"/>
      <c r="AJ13" s="260">
        <f t="shared" si="11"/>
        <v>0</v>
      </c>
      <c r="AK13" s="101"/>
      <c r="AL13" s="46"/>
      <c r="AM13" s="393"/>
      <c r="AN13" s="67"/>
      <c r="AO13" s="67"/>
      <c r="AP13" s="67"/>
      <c r="AQ13" s="67"/>
      <c r="AR13" s="67"/>
      <c r="AS13" s="67"/>
      <c r="AT13" s="67"/>
      <c r="AU13" s="244"/>
    </row>
    <row r="14" spans="1:47" s="32" customFormat="1" ht="27.75" customHeight="1" x14ac:dyDescent="0.25">
      <c r="A14" s="47"/>
      <c r="B14" s="182"/>
      <c r="C14" s="182"/>
      <c r="D14" s="182"/>
      <c r="E14" s="182"/>
      <c r="F14" s="260">
        <f t="shared" si="0"/>
        <v>0</v>
      </c>
      <c r="G14" s="182"/>
      <c r="H14" s="260">
        <f t="shared" si="1"/>
        <v>0</v>
      </c>
      <c r="I14" s="182"/>
      <c r="J14" s="274">
        <f t="shared" si="2"/>
        <v>0</v>
      </c>
      <c r="K14" s="182"/>
      <c r="L14" s="260">
        <f t="shared" si="3"/>
        <v>0</v>
      </c>
      <c r="M14" s="182"/>
      <c r="N14" s="260">
        <f t="shared" si="4"/>
        <v>0</v>
      </c>
      <c r="O14" s="101"/>
      <c r="P14" s="182"/>
      <c r="Q14" s="274" t="str">
        <f t="shared" si="5"/>
        <v/>
      </c>
      <c r="R14" s="182"/>
      <c r="S14" s="274" t="str">
        <f t="shared" si="6"/>
        <v/>
      </c>
      <c r="T14" s="579"/>
      <c r="U14" s="274" t="str">
        <f t="shared" si="7"/>
        <v/>
      </c>
      <c r="V14" s="182"/>
      <c r="W14" s="182"/>
      <c r="X14" s="260">
        <f t="shared" si="12"/>
        <v>0</v>
      </c>
      <c r="Y14" s="182"/>
      <c r="Z14" s="274">
        <f t="shared" si="13"/>
        <v>0</v>
      </c>
      <c r="AA14" s="182"/>
      <c r="AB14" s="274" t="str">
        <f t="shared" si="8"/>
        <v/>
      </c>
      <c r="AC14" s="579"/>
      <c r="AD14" s="274" t="str">
        <f t="shared" si="9"/>
        <v/>
      </c>
      <c r="AE14" s="165"/>
      <c r="AF14" s="182"/>
      <c r="AG14" s="260">
        <f t="shared" si="10"/>
        <v>0</v>
      </c>
      <c r="AH14" s="101"/>
      <c r="AI14" s="101"/>
      <c r="AJ14" s="260">
        <f t="shared" si="11"/>
        <v>0</v>
      </c>
      <c r="AK14" s="101"/>
      <c r="AL14" s="46"/>
      <c r="AM14" s="393"/>
      <c r="AN14" s="67"/>
      <c r="AO14" s="67"/>
      <c r="AP14" s="67"/>
      <c r="AQ14" s="67"/>
      <c r="AR14" s="67"/>
      <c r="AS14" s="67"/>
      <c r="AT14" s="67"/>
      <c r="AU14" s="244"/>
    </row>
    <row r="15" spans="1:47" s="32" customFormat="1" ht="27.75" customHeight="1" thickBot="1" x14ac:dyDescent="0.3">
      <c r="A15" s="29"/>
      <c r="B15" s="30"/>
      <c r="C15" s="30"/>
      <c r="D15" s="30"/>
      <c r="E15" s="30"/>
      <c r="F15" s="34">
        <f t="shared" si="0"/>
        <v>0</v>
      </c>
      <c r="G15" s="30"/>
      <c r="H15" s="34">
        <f t="shared" si="1"/>
        <v>0</v>
      </c>
      <c r="I15" s="30"/>
      <c r="J15" s="184">
        <f t="shared" si="2"/>
        <v>0</v>
      </c>
      <c r="K15" s="30"/>
      <c r="L15" s="34">
        <f t="shared" si="3"/>
        <v>0</v>
      </c>
      <c r="M15" s="30"/>
      <c r="N15" s="34">
        <f t="shared" si="4"/>
        <v>0</v>
      </c>
      <c r="O15" s="111"/>
      <c r="P15" s="30"/>
      <c r="Q15" s="274" t="str">
        <f t="shared" si="5"/>
        <v/>
      </c>
      <c r="R15" s="30"/>
      <c r="S15" s="274" t="str">
        <f t="shared" si="6"/>
        <v/>
      </c>
      <c r="T15" s="160"/>
      <c r="U15" s="274" t="str">
        <f t="shared" si="7"/>
        <v/>
      </c>
      <c r="V15" s="30"/>
      <c r="W15" s="30"/>
      <c r="X15" s="260">
        <f t="shared" si="12"/>
        <v>0</v>
      </c>
      <c r="Y15" s="30"/>
      <c r="Z15" s="184">
        <f t="shared" si="13"/>
        <v>0</v>
      </c>
      <c r="AA15" s="30"/>
      <c r="AB15" s="274" t="str">
        <f t="shared" si="8"/>
        <v/>
      </c>
      <c r="AC15" s="160"/>
      <c r="AD15" s="274" t="str">
        <f t="shared" si="9"/>
        <v/>
      </c>
      <c r="AE15" s="41"/>
      <c r="AF15" s="30"/>
      <c r="AG15" s="260">
        <f t="shared" si="10"/>
        <v>0</v>
      </c>
      <c r="AH15" s="111"/>
      <c r="AI15" s="111"/>
      <c r="AJ15" s="260">
        <f t="shared" si="11"/>
        <v>0</v>
      </c>
      <c r="AK15" s="111"/>
      <c r="AL15" s="31"/>
      <c r="AM15" s="391"/>
      <c r="AN15" s="306"/>
      <c r="AO15" s="306"/>
      <c r="AP15" s="306"/>
      <c r="AQ15" s="306"/>
      <c r="AR15" s="306"/>
      <c r="AS15" s="306"/>
      <c r="AT15" s="306"/>
      <c r="AU15" s="307"/>
    </row>
    <row r="16" spans="1:47" ht="25.5" customHeight="1" x14ac:dyDescent="0.25"/>
    <row r="17" spans="1:8" ht="25.5" customHeight="1" x14ac:dyDescent="0.25">
      <c r="A17" s="843" t="s">
        <v>825</v>
      </c>
      <c r="B17" s="843"/>
      <c r="C17" s="843"/>
      <c r="D17" s="843"/>
      <c r="E17" s="843"/>
      <c r="F17" s="843"/>
      <c r="G17" s="843"/>
      <c r="H17" s="843"/>
    </row>
    <row r="18" spans="1:8" ht="25.5" customHeight="1" x14ac:dyDescent="0.25">
      <c r="A18" s="835" t="s">
        <v>762</v>
      </c>
      <c r="B18" s="835"/>
      <c r="C18" s="835"/>
      <c r="D18" s="835"/>
      <c r="E18" s="835"/>
      <c r="F18" s="835"/>
      <c r="G18" s="835"/>
      <c r="H18" s="835"/>
    </row>
  </sheetData>
  <mergeCells count="39">
    <mergeCell ref="AQ3:AQ5"/>
    <mergeCell ref="AI4:AK5"/>
    <mergeCell ref="A2:AL2"/>
    <mergeCell ref="AM2:AU2"/>
    <mergeCell ref="A3:A6"/>
    <mergeCell ref="B3:B6"/>
    <mergeCell ref="C3:C6"/>
    <mergeCell ref="D3:D6"/>
    <mergeCell ref="E3:F5"/>
    <mergeCell ref="V4:V6"/>
    <mergeCell ref="AT3:AT5"/>
    <mergeCell ref="AU3:AU5"/>
    <mergeCell ref="AR3:AR5"/>
    <mergeCell ref="AS3:AS5"/>
    <mergeCell ref="AC4:AD5"/>
    <mergeCell ref="Y3:AD3"/>
    <mergeCell ref="AE3:AE6"/>
    <mergeCell ref="G3:H5"/>
    <mergeCell ref="A17:H17"/>
    <mergeCell ref="A18:H18"/>
    <mergeCell ref="AP3:AP5"/>
    <mergeCell ref="AF3:AK3"/>
    <mergeCell ref="AL3:AL6"/>
    <mergeCell ref="AM3:AM5"/>
    <mergeCell ref="AN3:AN5"/>
    <mergeCell ref="W4:X5"/>
    <mergeCell ref="Y4:Z5"/>
    <mergeCell ref="AA4:AB5"/>
    <mergeCell ref="I3:J5"/>
    <mergeCell ref="K3:V3"/>
    <mergeCell ref="AO3:AO5"/>
    <mergeCell ref="AF4:AH5"/>
    <mergeCell ref="K4:L5"/>
    <mergeCell ref="M4:N5"/>
    <mergeCell ref="O4:O6"/>
    <mergeCell ref="P4:S4"/>
    <mergeCell ref="T4:U5"/>
    <mergeCell ref="P5:Q5"/>
    <mergeCell ref="R5:S5"/>
  </mergeCells>
  <phoneticPr fontId="0" type="noConversion"/>
  <printOptions horizontalCentered="1"/>
  <pageMargins left="0.25" right="0.25" top="0.75" bottom="0.75" header="0.3" footer="0.3"/>
  <pageSetup paperSize="3" scale="55" fitToWidth="2" orientation="landscape" r:id="rId1"/>
  <headerFooter alignWithMargins="0">
    <oddHeader>&amp;C&amp;16
&amp;A</oddHeader>
    <oddFooter>&amp;C&amp;14ISSUED
MAY 2009&amp;R&amp;12&amp;F &amp;A
Page 74</oddFooter>
  </headerFooter>
  <colBreaks count="1" manualBreakCount="1">
    <brk id="38" max="1048575" man="1"/>
  </col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BA18"/>
  <sheetViews>
    <sheetView showGridLines="0" showWhiteSpace="0" zoomScale="60" zoomScaleNormal="60" zoomScalePageLayoutView="60" workbookViewId="0"/>
  </sheetViews>
  <sheetFormatPr defaultColWidth="9.109375" defaultRowHeight="13.2" x14ac:dyDescent="0.25"/>
  <cols>
    <col min="1" max="1" width="11.6640625" style="2" bestFit="1" customWidth="1"/>
    <col min="2" max="2" width="13.33203125" style="2" customWidth="1"/>
    <col min="3" max="3" width="11" style="2" customWidth="1"/>
    <col min="4" max="4" width="12.33203125" style="2" customWidth="1"/>
    <col min="5" max="5" width="8" style="2" customWidth="1"/>
    <col min="6" max="6" width="8.33203125" style="2" customWidth="1"/>
    <col min="7" max="10" width="8" style="2" customWidth="1"/>
    <col min="11" max="21" width="7.88671875" style="2" customWidth="1"/>
    <col min="22" max="22" width="11" style="2" customWidth="1"/>
    <col min="23" max="30" width="7.88671875" style="2" customWidth="1"/>
    <col min="31" max="31" width="9.6640625" style="2" customWidth="1"/>
    <col min="32" max="32" width="9.44140625" style="2" customWidth="1"/>
    <col min="33" max="33" width="9.88671875" style="2" bestFit="1" customWidth="1"/>
    <col min="34" max="34" width="13.44140625" style="2" customWidth="1"/>
    <col min="35" max="36" width="9.5546875" style="2" customWidth="1"/>
    <col min="37" max="37" width="13.44140625" style="2" customWidth="1"/>
    <col min="38" max="38" width="9.5546875" style="2" customWidth="1"/>
    <col min="39" max="43" width="9.6640625" style="2" customWidth="1"/>
    <col min="44" max="44" width="20.44140625" style="2" customWidth="1"/>
    <col min="45" max="45" width="21.88671875" style="2" bestFit="1" customWidth="1"/>
    <col min="46" max="47" width="12.6640625" style="2" customWidth="1"/>
    <col min="48" max="48" width="18.88671875" style="2" customWidth="1"/>
    <col min="49" max="49" width="17.88671875" style="2" customWidth="1"/>
    <col min="50" max="52" width="20.6640625" style="2" customWidth="1"/>
    <col min="53" max="53" width="8.6640625" style="2" customWidth="1"/>
    <col min="54" max="16384" width="9.109375" style="2"/>
  </cols>
  <sheetData>
    <row r="1" spans="1:53" ht="38.25" customHeight="1" thickBot="1" x14ac:dyDescent="0.3">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row>
    <row r="2" spans="1:53" s="27" customFormat="1" ht="24" customHeight="1" x14ac:dyDescent="0.25">
      <c r="A2" s="823" t="s">
        <v>2288</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991"/>
      <c r="AP2" s="991"/>
      <c r="AQ2" s="991"/>
      <c r="AR2" s="825"/>
      <c r="AS2" s="1070" t="s">
        <v>909</v>
      </c>
      <c r="AT2" s="1032"/>
      <c r="AU2" s="1032"/>
      <c r="AV2" s="1032"/>
      <c r="AW2" s="1032"/>
      <c r="AX2" s="1032"/>
      <c r="AY2" s="1032"/>
      <c r="AZ2" s="1032"/>
      <c r="BA2" s="1033"/>
    </row>
    <row r="3" spans="1:53" s="4" customFormat="1" ht="22.5" customHeight="1" x14ac:dyDescent="0.25">
      <c r="A3" s="828" t="s">
        <v>911</v>
      </c>
      <c r="B3" s="826" t="s">
        <v>836</v>
      </c>
      <c r="C3" s="826" t="s">
        <v>929</v>
      </c>
      <c r="D3" s="826" t="s">
        <v>842</v>
      </c>
      <c r="E3" s="826" t="s">
        <v>729</v>
      </c>
      <c r="F3" s="894"/>
      <c r="G3" s="826" t="s">
        <v>728</v>
      </c>
      <c r="H3" s="894"/>
      <c r="I3" s="826" t="s">
        <v>1328</v>
      </c>
      <c r="J3" s="826"/>
      <c r="K3" s="886" t="s">
        <v>883</v>
      </c>
      <c r="L3" s="998"/>
      <c r="M3" s="998"/>
      <c r="N3" s="998"/>
      <c r="O3" s="998"/>
      <c r="P3" s="998"/>
      <c r="Q3" s="998"/>
      <c r="R3" s="998"/>
      <c r="S3" s="998"/>
      <c r="T3" s="998"/>
      <c r="U3" s="998"/>
      <c r="V3" s="1106"/>
      <c r="W3" s="846" t="s">
        <v>1503</v>
      </c>
      <c r="X3" s="847"/>
      <c r="Y3" s="847"/>
      <c r="Z3" s="847"/>
      <c r="AA3" s="847"/>
      <c r="AB3" s="847"/>
      <c r="AC3" s="847"/>
      <c r="AD3" s="848"/>
      <c r="AE3" s="826" t="s">
        <v>2076</v>
      </c>
      <c r="AF3" s="826" t="s">
        <v>119</v>
      </c>
      <c r="AG3" s="826"/>
      <c r="AH3" s="826"/>
      <c r="AI3" s="826"/>
      <c r="AJ3" s="826"/>
      <c r="AK3" s="826"/>
      <c r="AL3" s="826"/>
      <c r="AM3" s="826"/>
      <c r="AN3" s="826"/>
      <c r="AO3" s="886" t="s">
        <v>736</v>
      </c>
      <c r="AP3" s="998"/>
      <c r="AQ3" s="887"/>
      <c r="AR3" s="1076" t="s">
        <v>822</v>
      </c>
      <c r="AS3" s="818" t="s">
        <v>906</v>
      </c>
      <c r="AT3" s="815" t="s">
        <v>931</v>
      </c>
      <c r="AU3" s="815" t="s">
        <v>932</v>
      </c>
      <c r="AV3" s="815" t="s">
        <v>2085</v>
      </c>
      <c r="AW3" s="815" t="s">
        <v>2086</v>
      </c>
      <c r="AX3" s="815" t="s">
        <v>933</v>
      </c>
      <c r="AY3" s="815" t="s">
        <v>940</v>
      </c>
      <c r="AZ3" s="815" t="s">
        <v>941</v>
      </c>
      <c r="BA3" s="812" t="s">
        <v>934</v>
      </c>
    </row>
    <row r="4" spans="1:53" s="4" customFormat="1" ht="22.5" customHeight="1" x14ac:dyDescent="0.25">
      <c r="A4" s="828"/>
      <c r="B4" s="826"/>
      <c r="C4" s="826"/>
      <c r="D4" s="826"/>
      <c r="E4" s="894"/>
      <c r="F4" s="894"/>
      <c r="G4" s="894"/>
      <c r="H4" s="894"/>
      <c r="I4" s="826"/>
      <c r="J4" s="826"/>
      <c r="K4" s="826" t="s">
        <v>1005</v>
      </c>
      <c r="L4" s="826"/>
      <c r="M4" s="826" t="s">
        <v>1129</v>
      </c>
      <c r="N4" s="826"/>
      <c r="O4" s="826" t="s">
        <v>727</v>
      </c>
      <c r="P4" s="826" t="s">
        <v>957</v>
      </c>
      <c r="Q4" s="826"/>
      <c r="R4" s="826"/>
      <c r="S4" s="826"/>
      <c r="T4" s="886" t="s">
        <v>724</v>
      </c>
      <c r="U4" s="887"/>
      <c r="V4" s="853" t="s">
        <v>740</v>
      </c>
      <c r="W4" s="940" t="s">
        <v>741</v>
      </c>
      <c r="X4" s="1118"/>
      <c r="Y4" s="1114" t="s">
        <v>725</v>
      </c>
      <c r="Z4" s="1114"/>
      <c r="AA4" s="940" t="s">
        <v>732</v>
      </c>
      <c r="AB4" s="941"/>
      <c r="AC4" s="886" t="s">
        <v>724</v>
      </c>
      <c r="AD4" s="887"/>
      <c r="AE4" s="826"/>
      <c r="AF4" s="886" t="s">
        <v>723</v>
      </c>
      <c r="AG4" s="998"/>
      <c r="AH4" s="1106"/>
      <c r="AI4" s="886" t="s">
        <v>2285</v>
      </c>
      <c r="AJ4" s="1120"/>
      <c r="AK4" s="1121"/>
      <c r="AL4" s="1115" t="s">
        <v>1720</v>
      </c>
      <c r="AM4" s="826" t="s">
        <v>960</v>
      </c>
      <c r="AN4" s="826" t="s">
        <v>959</v>
      </c>
      <c r="AO4" s="940"/>
      <c r="AP4" s="1125"/>
      <c r="AQ4" s="941"/>
      <c r="AR4" s="1076"/>
      <c r="AS4" s="819"/>
      <c r="AT4" s="816"/>
      <c r="AU4" s="816"/>
      <c r="AV4" s="816"/>
      <c r="AW4" s="816"/>
      <c r="AX4" s="816"/>
      <c r="AY4" s="816"/>
      <c r="AZ4" s="816"/>
      <c r="BA4" s="813"/>
    </row>
    <row r="5" spans="1:53" s="4" customFormat="1" ht="22.5" customHeight="1" thickBot="1" x14ac:dyDescent="0.3">
      <c r="A5" s="828"/>
      <c r="B5" s="826"/>
      <c r="C5" s="826"/>
      <c r="D5" s="826"/>
      <c r="E5" s="894"/>
      <c r="F5" s="894"/>
      <c r="G5" s="894"/>
      <c r="H5" s="894"/>
      <c r="I5" s="826"/>
      <c r="J5" s="826"/>
      <c r="K5" s="826"/>
      <c r="L5" s="826"/>
      <c r="M5" s="826"/>
      <c r="N5" s="826"/>
      <c r="O5" s="826"/>
      <c r="P5" s="826" t="s">
        <v>833</v>
      </c>
      <c r="Q5" s="826"/>
      <c r="R5" s="826" t="s">
        <v>867</v>
      </c>
      <c r="S5" s="826"/>
      <c r="T5" s="888"/>
      <c r="U5" s="889"/>
      <c r="V5" s="821"/>
      <c r="W5" s="1119"/>
      <c r="X5" s="1107"/>
      <c r="Y5" s="826"/>
      <c r="Z5" s="826"/>
      <c r="AA5" s="888"/>
      <c r="AB5" s="889"/>
      <c r="AC5" s="888"/>
      <c r="AD5" s="889"/>
      <c r="AE5" s="826"/>
      <c r="AF5" s="888"/>
      <c r="AG5" s="942"/>
      <c r="AH5" s="1107"/>
      <c r="AI5" s="1122"/>
      <c r="AJ5" s="1123"/>
      <c r="AK5" s="1124"/>
      <c r="AL5" s="1116"/>
      <c r="AM5" s="894"/>
      <c r="AN5" s="826"/>
      <c r="AO5" s="888"/>
      <c r="AP5" s="942"/>
      <c r="AQ5" s="889"/>
      <c r="AR5" s="1076"/>
      <c r="AS5" s="820"/>
      <c r="AT5" s="817"/>
      <c r="AU5" s="817"/>
      <c r="AV5" s="817"/>
      <c r="AW5" s="817"/>
      <c r="AX5" s="817"/>
      <c r="AY5" s="817"/>
      <c r="AZ5" s="817"/>
      <c r="BA5" s="814"/>
    </row>
    <row r="6" spans="1:53" s="4" customFormat="1" ht="22.5" customHeight="1" thickTop="1" thickBot="1" x14ac:dyDescent="0.3">
      <c r="A6" s="829"/>
      <c r="B6" s="827"/>
      <c r="C6" s="827"/>
      <c r="D6" s="827"/>
      <c r="E6" s="322" t="s">
        <v>955</v>
      </c>
      <c r="F6" s="322" t="s">
        <v>949</v>
      </c>
      <c r="G6" s="322" t="s">
        <v>955</v>
      </c>
      <c r="H6" s="322" t="s">
        <v>949</v>
      </c>
      <c r="I6" s="243" t="s">
        <v>943</v>
      </c>
      <c r="J6" s="243" t="s">
        <v>1175</v>
      </c>
      <c r="K6" s="243" t="s">
        <v>874</v>
      </c>
      <c r="L6" s="243" t="s">
        <v>961</v>
      </c>
      <c r="M6" s="243" t="s">
        <v>874</v>
      </c>
      <c r="N6" s="243" t="s">
        <v>961</v>
      </c>
      <c r="O6" s="827"/>
      <c r="P6" s="243" t="s">
        <v>971</v>
      </c>
      <c r="Q6" s="243" t="s">
        <v>953</v>
      </c>
      <c r="R6" s="243" t="s">
        <v>971</v>
      </c>
      <c r="S6" s="243" t="s">
        <v>953</v>
      </c>
      <c r="T6" s="243" t="s">
        <v>971</v>
      </c>
      <c r="U6" s="243" t="s">
        <v>953</v>
      </c>
      <c r="V6" s="822"/>
      <c r="W6" s="585" t="s">
        <v>874</v>
      </c>
      <c r="X6" s="585" t="s">
        <v>742</v>
      </c>
      <c r="Y6" s="243" t="s">
        <v>971</v>
      </c>
      <c r="Z6" s="243" t="s">
        <v>953</v>
      </c>
      <c r="AA6" s="243" t="s">
        <v>971</v>
      </c>
      <c r="AB6" s="243" t="s">
        <v>953</v>
      </c>
      <c r="AC6" s="243" t="s">
        <v>971</v>
      </c>
      <c r="AD6" s="243" t="s">
        <v>953</v>
      </c>
      <c r="AE6" s="827"/>
      <c r="AF6" s="243" t="s">
        <v>722</v>
      </c>
      <c r="AG6" s="243" t="s">
        <v>818</v>
      </c>
      <c r="AH6" s="243" t="s">
        <v>721</v>
      </c>
      <c r="AI6" s="243" t="s">
        <v>817</v>
      </c>
      <c r="AJ6" s="243" t="s">
        <v>735</v>
      </c>
      <c r="AK6" s="243" t="s">
        <v>721</v>
      </c>
      <c r="AL6" s="1117"/>
      <c r="AM6" s="1086"/>
      <c r="AN6" s="827"/>
      <c r="AO6" s="409" t="s">
        <v>737</v>
      </c>
      <c r="AP6" s="409" t="s">
        <v>960</v>
      </c>
      <c r="AQ6" s="409" t="s">
        <v>959</v>
      </c>
      <c r="AR6" s="1077"/>
      <c r="AS6" s="392"/>
      <c r="AT6" s="302"/>
      <c r="AU6" s="302"/>
      <c r="AV6" s="302"/>
      <c r="AW6" s="302"/>
      <c r="AX6" s="302"/>
      <c r="AY6" s="302"/>
      <c r="AZ6" s="302"/>
      <c r="BA6" s="249"/>
    </row>
    <row r="7" spans="1:53" s="32" customFormat="1" ht="27.75" customHeight="1" thickTop="1" x14ac:dyDescent="0.25">
      <c r="A7" s="245" t="s">
        <v>590</v>
      </c>
      <c r="B7" s="246" t="s">
        <v>854</v>
      </c>
      <c r="C7" s="246" t="s">
        <v>1208</v>
      </c>
      <c r="D7" s="246" t="s">
        <v>1222</v>
      </c>
      <c r="E7" s="259">
        <v>12000</v>
      </c>
      <c r="F7" s="260">
        <f t="shared" ref="F7:F15" si="0">ROUND(E7*0.472,2-LEN(INT(E7*0.472)))</f>
        <v>5700</v>
      </c>
      <c r="G7" s="259">
        <v>1800</v>
      </c>
      <c r="H7" s="260">
        <f t="shared" ref="H7:H15" si="1">ROUND(G7*0.472,2-LEN(INT(G7*0.472)))</f>
        <v>850</v>
      </c>
      <c r="I7" s="259">
        <v>1.5</v>
      </c>
      <c r="J7" s="274">
        <f t="shared" ref="J7:J15" si="2">ROUND(I7*250,2-LEN(INT(I7*250)))</f>
        <v>380</v>
      </c>
      <c r="K7" s="259">
        <v>360</v>
      </c>
      <c r="L7" s="260">
        <f t="shared" ref="L7:L15" si="3">ROUND(K7/0.293,2-LEN(INT(K7/0.293)))</f>
        <v>1200</v>
      </c>
      <c r="M7" s="259">
        <v>306</v>
      </c>
      <c r="N7" s="260">
        <f t="shared" ref="N7:N15" si="4">ROUND(M7/3.412,2-LEN(INT(M7/3.412)))</f>
        <v>90</v>
      </c>
      <c r="O7" s="165">
        <v>14.5</v>
      </c>
      <c r="P7" s="259">
        <v>80</v>
      </c>
      <c r="Q7" s="274">
        <f t="shared" ref="Q7:Q15" si="5">IF(ISNUMBER(P7)=TRUE,ROUND((5/9)*(P7-32),1),"")</f>
        <v>26.7</v>
      </c>
      <c r="R7" s="259">
        <v>67</v>
      </c>
      <c r="S7" s="274">
        <f t="shared" ref="S7:S15" si="6">IF(ISNUMBER(R7)=TRUE,ROUND((5/9)*(R7-32),1),"")</f>
        <v>19.399999999999999</v>
      </c>
      <c r="T7" s="579"/>
      <c r="U7" s="274" t="str">
        <f t="shared" ref="U7:U15" si="7">IF(ISNUMBER(T7)=TRUE,ROUND((5/9)*(T7-32),1),"")</f>
        <v/>
      </c>
      <c r="V7" s="583"/>
      <c r="W7" s="579"/>
      <c r="X7" s="260">
        <f t="shared" ref="X7:X15" si="8">ROUND(W7/3.412,2-LEN(INT(W7/3.412)))</f>
        <v>0</v>
      </c>
      <c r="Y7" s="259">
        <v>80</v>
      </c>
      <c r="Z7" s="274">
        <f t="shared" ref="Z7:Z15" si="9">IF(ISNUMBER(Y7)=TRUE,ROUND((5/9)*(Y7-32),1),"")</f>
        <v>26.7</v>
      </c>
      <c r="AA7" s="259">
        <v>80</v>
      </c>
      <c r="AB7" s="274">
        <f t="shared" ref="AB7:AB15" si="10">IF(ISNUMBER(AA7)=TRUE,ROUND((5/9)*(AA7-32),1),"")</f>
        <v>26.7</v>
      </c>
      <c r="AC7" s="579"/>
      <c r="AD7" s="274" t="str">
        <f t="shared" ref="AD7:AD15" si="11">IF(ISNUMBER(AC7)=TRUE,ROUND((5/9)*(AC7-32),1),"")</f>
        <v/>
      </c>
      <c r="AE7" s="259" t="s">
        <v>1788</v>
      </c>
      <c r="AF7" s="259">
        <v>36</v>
      </c>
      <c r="AG7" s="260">
        <f t="shared" ref="AG7:AG15" si="12">ROUND(AF7*746,2-LEN(INT(AF7*746)))</f>
        <v>27000</v>
      </c>
      <c r="AH7" s="311"/>
      <c r="AI7" s="259">
        <v>36</v>
      </c>
      <c r="AJ7" s="260">
        <f t="shared" ref="AJ7:AJ15" si="13">ROUND(AI7*746,2-LEN(INT(AI7*746)))</f>
        <v>27000</v>
      </c>
      <c r="AK7" s="311"/>
      <c r="AL7" s="311"/>
      <c r="AM7" s="259">
        <v>1</v>
      </c>
      <c r="AN7" s="259" t="s">
        <v>733</v>
      </c>
      <c r="AO7" s="580"/>
      <c r="AP7" s="580"/>
      <c r="AQ7" s="580"/>
      <c r="AR7" s="247" t="s">
        <v>1153</v>
      </c>
      <c r="AS7" s="393"/>
      <c r="AT7" s="67"/>
      <c r="AU7" s="67"/>
      <c r="AV7" s="67"/>
      <c r="AW7" s="67"/>
      <c r="AX7" s="67"/>
      <c r="AY7" s="67"/>
      <c r="AZ7" s="67"/>
      <c r="BA7" s="244"/>
    </row>
    <row r="8" spans="1:53" s="32" customFormat="1" ht="27.75" customHeight="1" x14ac:dyDescent="0.25">
      <c r="A8" s="47"/>
      <c r="B8" s="182"/>
      <c r="C8" s="182"/>
      <c r="D8" s="182"/>
      <c r="E8" s="182"/>
      <c r="F8" s="260">
        <f t="shared" si="0"/>
        <v>0</v>
      </c>
      <c r="G8" s="182"/>
      <c r="H8" s="260">
        <f t="shared" si="1"/>
        <v>0</v>
      </c>
      <c r="I8" s="182"/>
      <c r="J8" s="274">
        <f t="shared" si="2"/>
        <v>0</v>
      </c>
      <c r="K8" s="182"/>
      <c r="L8" s="260">
        <f t="shared" si="3"/>
        <v>0</v>
      </c>
      <c r="M8" s="182"/>
      <c r="N8" s="260">
        <f t="shared" si="4"/>
        <v>0</v>
      </c>
      <c r="O8" s="182"/>
      <c r="P8" s="182"/>
      <c r="Q8" s="274" t="str">
        <f t="shared" si="5"/>
        <v/>
      </c>
      <c r="R8" s="182"/>
      <c r="S8" s="274" t="str">
        <f t="shared" si="6"/>
        <v/>
      </c>
      <c r="T8" s="579"/>
      <c r="U8" s="274" t="str">
        <f t="shared" si="7"/>
        <v/>
      </c>
      <c r="V8" s="579"/>
      <c r="W8" s="579"/>
      <c r="X8" s="260">
        <f t="shared" si="8"/>
        <v>0</v>
      </c>
      <c r="Y8" s="182"/>
      <c r="Z8" s="274" t="str">
        <f t="shared" si="9"/>
        <v/>
      </c>
      <c r="AA8" s="579"/>
      <c r="AB8" s="274" t="str">
        <f t="shared" si="10"/>
        <v/>
      </c>
      <c r="AC8" s="579"/>
      <c r="AD8" s="274" t="str">
        <f t="shared" si="11"/>
        <v/>
      </c>
      <c r="AE8" s="165"/>
      <c r="AF8" s="182"/>
      <c r="AG8" s="260">
        <f t="shared" si="12"/>
        <v>0</v>
      </c>
      <c r="AH8" s="101"/>
      <c r="AI8" s="101"/>
      <c r="AJ8" s="260">
        <f t="shared" si="13"/>
        <v>0</v>
      </c>
      <c r="AK8" s="101"/>
      <c r="AL8" s="101"/>
      <c r="AM8" s="165"/>
      <c r="AN8" s="165"/>
      <c r="AO8" s="581"/>
      <c r="AP8" s="581"/>
      <c r="AQ8" s="581"/>
      <c r="AR8" s="46"/>
      <c r="AS8" s="393"/>
      <c r="AT8" s="67"/>
      <c r="AU8" s="67"/>
      <c r="AV8" s="67"/>
      <c r="AW8" s="67"/>
      <c r="AX8" s="67"/>
      <c r="AY8" s="67"/>
      <c r="AZ8" s="67"/>
      <c r="BA8" s="244"/>
    </row>
    <row r="9" spans="1:53" s="32" customFormat="1" ht="27.75" customHeight="1" x14ac:dyDescent="0.25">
      <c r="A9" s="47"/>
      <c r="B9" s="182"/>
      <c r="C9" s="182"/>
      <c r="D9" s="182"/>
      <c r="E9" s="182"/>
      <c r="F9" s="260">
        <f t="shared" si="0"/>
        <v>0</v>
      </c>
      <c r="G9" s="182"/>
      <c r="H9" s="260">
        <f t="shared" si="1"/>
        <v>0</v>
      </c>
      <c r="I9" s="182"/>
      <c r="J9" s="274">
        <f t="shared" si="2"/>
        <v>0</v>
      </c>
      <c r="K9" s="182"/>
      <c r="L9" s="260">
        <f t="shared" si="3"/>
        <v>0</v>
      </c>
      <c r="M9" s="182"/>
      <c r="N9" s="260">
        <f t="shared" si="4"/>
        <v>0</v>
      </c>
      <c r="P9" s="182"/>
      <c r="Q9" s="274" t="str">
        <f t="shared" si="5"/>
        <v/>
      </c>
      <c r="R9" s="182"/>
      <c r="S9" s="274" t="str">
        <f t="shared" si="6"/>
        <v/>
      </c>
      <c r="T9" s="579"/>
      <c r="U9" s="274" t="str">
        <f t="shared" si="7"/>
        <v/>
      </c>
      <c r="V9" s="579"/>
      <c r="W9" s="579"/>
      <c r="X9" s="260">
        <f t="shared" si="8"/>
        <v>0</v>
      </c>
      <c r="Y9" s="182"/>
      <c r="Z9" s="274" t="str">
        <f t="shared" si="9"/>
        <v/>
      </c>
      <c r="AA9" s="579"/>
      <c r="AB9" s="274" t="str">
        <f t="shared" si="10"/>
        <v/>
      </c>
      <c r="AC9" s="579"/>
      <c r="AD9" s="274" t="str">
        <f t="shared" si="11"/>
        <v/>
      </c>
      <c r="AE9" s="165"/>
      <c r="AF9" s="182"/>
      <c r="AG9" s="260">
        <f t="shared" si="12"/>
        <v>0</v>
      </c>
      <c r="AH9" s="101"/>
      <c r="AI9" s="101"/>
      <c r="AJ9" s="260">
        <f t="shared" si="13"/>
        <v>0</v>
      </c>
      <c r="AK9" s="101"/>
      <c r="AL9" s="101"/>
      <c r="AM9" s="165"/>
      <c r="AN9" s="165"/>
      <c r="AO9" s="581"/>
      <c r="AP9" s="581"/>
      <c r="AQ9" s="581"/>
      <c r="AR9" s="46"/>
      <c r="AS9" s="393"/>
      <c r="AT9" s="67"/>
      <c r="AU9" s="67"/>
      <c r="AV9" s="67"/>
      <c r="AW9" s="67"/>
      <c r="AX9" s="67"/>
      <c r="AY9" s="67"/>
      <c r="AZ9" s="67"/>
      <c r="BA9" s="244"/>
    </row>
    <row r="10" spans="1:53" s="32" customFormat="1" ht="27.75" customHeight="1" x14ac:dyDescent="0.25">
      <c r="A10" s="47"/>
      <c r="B10" s="182"/>
      <c r="C10" s="182"/>
      <c r="D10" s="182"/>
      <c r="E10" s="182"/>
      <c r="F10" s="260">
        <f t="shared" si="0"/>
        <v>0</v>
      </c>
      <c r="G10" s="182"/>
      <c r="H10" s="260">
        <f t="shared" si="1"/>
        <v>0</v>
      </c>
      <c r="I10" s="182"/>
      <c r="J10" s="274">
        <f t="shared" si="2"/>
        <v>0</v>
      </c>
      <c r="K10" s="182"/>
      <c r="L10" s="260">
        <f t="shared" si="3"/>
        <v>0</v>
      </c>
      <c r="M10" s="182"/>
      <c r="N10" s="260">
        <f t="shared" si="4"/>
        <v>0</v>
      </c>
      <c r="O10" s="101"/>
      <c r="P10" s="182"/>
      <c r="Q10" s="274" t="str">
        <f t="shared" si="5"/>
        <v/>
      </c>
      <c r="R10" s="182"/>
      <c r="S10" s="274" t="str">
        <f t="shared" si="6"/>
        <v/>
      </c>
      <c r="T10" s="579"/>
      <c r="U10" s="274" t="str">
        <f t="shared" si="7"/>
        <v/>
      </c>
      <c r="V10" s="579"/>
      <c r="W10" s="579"/>
      <c r="X10" s="260">
        <f t="shared" si="8"/>
        <v>0</v>
      </c>
      <c r="Y10" s="182"/>
      <c r="Z10" s="274" t="str">
        <f t="shared" si="9"/>
        <v/>
      </c>
      <c r="AA10" s="579"/>
      <c r="AB10" s="274" t="str">
        <f t="shared" si="10"/>
        <v/>
      </c>
      <c r="AC10" s="579"/>
      <c r="AD10" s="274" t="str">
        <f t="shared" si="11"/>
        <v/>
      </c>
      <c r="AE10" s="165"/>
      <c r="AF10" s="182"/>
      <c r="AG10" s="260">
        <f t="shared" si="12"/>
        <v>0</v>
      </c>
      <c r="AH10" s="101"/>
      <c r="AI10" s="101"/>
      <c r="AJ10" s="260">
        <f t="shared" si="13"/>
        <v>0</v>
      </c>
      <c r="AK10" s="101"/>
      <c r="AL10" s="101"/>
      <c r="AM10" s="165"/>
      <c r="AN10" s="165"/>
      <c r="AO10" s="581"/>
      <c r="AP10" s="581"/>
      <c r="AQ10" s="581"/>
      <c r="AR10" s="46"/>
      <c r="AS10" s="393"/>
      <c r="AT10" s="67"/>
      <c r="AU10" s="67"/>
      <c r="AV10" s="67"/>
      <c r="AW10" s="67"/>
      <c r="AX10" s="67"/>
      <c r="AY10" s="67"/>
      <c r="AZ10" s="67"/>
      <c r="BA10" s="244"/>
    </row>
    <row r="11" spans="1:53" s="32" customFormat="1" ht="27.75" customHeight="1" x14ac:dyDescent="0.25">
      <c r="A11" s="47"/>
      <c r="B11" s="182"/>
      <c r="C11" s="182"/>
      <c r="D11" s="182"/>
      <c r="E11" s="182"/>
      <c r="F11" s="260">
        <f t="shared" si="0"/>
        <v>0</v>
      </c>
      <c r="G11" s="182"/>
      <c r="H11" s="260">
        <f t="shared" si="1"/>
        <v>0</v>
      </c>
      <c r="I11" s="182"/>
      <c r="J11" s="274">
        <f t="shared" si="2"/>
        <v>0</v>
      </c>
      <c r="K11" s="182"/>
      <c r="L11" s="260">
        <f t="shared" si="3"/>
        <v>0</v>
      </c>
      <c r="M11" s="182"/>
      <c r="N11" s="260">
        <f t="shared" si="4"/>
        <v>0</v>
      </c>
      <c r="O11" s="182"/>
      <c r="P11" s="182"/>
      <c r="Q11" s="274" t="str">
        <f t="shared" si="5"/>
        <v/>
      </c>
      <c r="R11" s="182"/>
      <c r="S11" s="274" t="str">
        <f t="shared" si="6"/>
        <v/>
      </c>
      <c r="T11" s="579"/>
      <c r="U11" s="274" t="str">
        <f t="shared" si="7"/>
        <v/>
      </c>
      <c r="V11" s="579"/>
      <c r="W11" s="579"/>
      <c r="X11" s="260">
        <f t="shared" si="8"/>
        <v>0</v>
      </c>
      <c r="Y11" s="182"/>
      <c r="Z11" s="274" t="str">
        <f t="shared" si="9"/>
        <v/>
      </c>
      <c r="AA11" s="579"/>
      <c r="AB11" s="274" t="str">
        <f t="shared" si="10"/>
        <v/>
      </c>
      <c r="AC11" s="579"/>
      <c r="AD11" s="274" t="str">
        <f t="shared" si="11"/>
        <v/>
      </c>
      <c r="AE11" s="165"/>
      <c r="AF11" s="182"/>
      <c r="AG11" s="260">
        <f t="shared" si="12"/>
        <v>0</v>
      </c>
      <c r="AH11" s="101"/>
      <c r="AI11" s="101"/>
      <c r="AJ11" s="260">
        <f t="shared" si="13"/>
        <v>0</v>
      </c>
      <c r="AK11" s="101"/>
      <c r="AL11" s="101"/>
      <c r="AM11" s="165"/>
      <c r="AN11" s="165"/>
      <c r="AO11" s="581"/>
      <c r="AP11" s="581"/>
      <c r="AQ11" s="581"/>
      <c r="AR11" s="46"/>
      <c r="AS11" s="393"/>
      <c r="AT11" s="67"/>
      <c r="AU11" s="67"/>
      <c r="AV11" s="67"/>
      <c r="AW11" s="67"/>
      <c r="AX11" s="67"/>
      <c r="AY11" s="67"/>
      <c r="AZ11" s="67"/>
      <c r="BA11" s="244"/>
    </row>
    <row r="12" spans="1:53" s="32" customFormat="1" ht="27.75" customHeight="1" x14ac:dyDescent="0.25">
      <c r="A12" s="47"/>
      <c r="B12" s="182"/>
      <c r="C12" s="182"/>
      <c r="D12" s="182"/>
      <c r="E12" s="182"/>
      <c r="F12" s="260">
        <f t="shared" si="0"/>
        <v>0</v>
      </c>
      <c r="G12" s="182"/>
      <c r="H12" s="260">
        <f t="shared" si="1"/>
        <v>0</v>
      </c>
      <c r="I12" s="182"/>
      <c r="J12" s="274">
        <f t="shared" si="2"/>
        <v>0</v>
      </c>
      <c r="K12" s="182"/>
      <c r="L12" s="260">
        <f t="shared" si="3"/>
        <v>0</v>
      </c>
      <c r="M12" s="182"/>
      <c r="N12" s="260">
        <f t="shared" si="4"/>
        <v>0</v>
      </c>
      <c r="O12" s="182"/>
      <c r="P12" s="182"/>
      <c r="Q12" s="274" t="str">
        <f t="shared" si="5"/>
        <v/>
      </c>
      <c r="R12" s="182"/>
      <c r="S12" s="274" t="str">
        <f t="shared" si="6"/>
        <v/>
      </c>
      <c r="T12" s="579"/>
      <c r="U12" s="274" t="str">
        <f t="shared" si="7"/>
        <v/>
      </c>
      <c r="V12" s="579"/>
      <c r="W12" s="579"/>
      <c r="X12" s="260">
        <f t="shared" si="8"/>
        <v>0</v>
      </c>
      <c r="Y12" s="182"/>
      <c r="Z12" s="274" t="str">
        <f t="shared" si="9"/>
        <v/>
      </c>
      <c r="AA12" s="579"/>
      <c r="AB12" s="274" t="str">
        <f t="shared" si="10"/>
        <v/>
      </c>
      <c r="AC12" s="579"/>
      <c r="AD12" s="274" t="str">
        <f t="shared" si="11"/>
        <v/>
      </c>
      <c r="AE12" s="165"/>
      <c r="AF12" s="182"/>
      <c r="AG12" s="260">
        <f t="shared" si="12"/>
        <v>0</v>
      </c>
      <c r="AH12" s="101"/>
      <c r="AI12" s="101"/>
      <c r="AJ12" s="260">
        <f t="shared" si="13"/>
        <v>0</v>
      </c>
      <c r="AK12" s="101"/>
      <c r="AL12" s="101"/>
      <c r="AM12" s="165"/>
      <c r="AN12" s="165"/>
      <c r="AO12" s="581"/>
      <c r="AP12" s="581"/>
      <c r="AQ12" s="581"/>
      <c r="AR12" s="46"/>
      <c r="AS12" s="393"/>
      <c r="AT12" s="67"/>
      <c r="AU12" s="67"/>
      <c r="AV12" s="67"/>
      <c r="AW12" s="67"/>
      <c r="AX12" s="67"/>
      <c r="AY12" s="67"/>
      <c r="AZ12" s="67"/>
      <c r="BA12" s="244"/>
    </row>
    <row r="13" spans="1:53" s="32" customFormat="1" ht="27.75" customHeight="1" x14ac:dyDescent="0.25">
      <c r="A13" s="47"/>
      <c r="B13" s="182"/>
      <c r="C13" s="182"/>
      <c r="D13" s="182"/>
      <c r="E13" s="182"/>
      <c r="F13" s="260">
        <f t="shared" si="0"/>
        <v>0</v>
      </c>
      <c r="G13" s="182"/>
      <c r="H13" s="260">
        <f t="shared" si="1"/>
        <v>0</v>
      </c>
      <c r="I13" s="182"/>
      <c r="J13" s="274">
        <f t="shared" si="2"/>
        <v>0</v>
      </c>
      <c r="K13" s="182"/>
      <c r="L13" s="260">
        <f t="shared" si="3"/>
        <v>0</v>
      </c>
      <c r="M13" s="182"/>
      <c r="N13" s="260">
        <f t="shared" si="4"/>
        <v>0</v>
      </c>
      <c r="O13" s="182"/>
      <c r="P13" s="182"/>
      <c r="Q13" s="274" t="str">
        <f t="shared" si="5"/>
        <v/>
      </c>
      <c r="R13" s="182"/>
      <c r="S13" s="274" t="str">
        <f t="shared" si="6"/>
        <v/>
      </c>
      <c r="T13" s="579"/>
      <c r="U13" s="274" t="str">
        <f t="shared" si="7"/>
        <v/>
      </c>
      <c r="V13" s="579"/>
      <c r="W13" s="579"/>
      <c r="X13" s="260">
        <f t="shared" si="8"/>
        <v>0</v>
      </c>
      <c r="Y13" s="182"/>
      <c r="Z13" s="274" t="str">
        <f t="shared" si="9"/>
        <v/>
      </c>
      <c r="AA13" s="579"/>
      <c r="AB13" s="274" t="str">
        <f t="shared" si="10"/>
        <v/>
      </c>
      <c r="AC13" s="579"/>
      <c r="AD13" s="274" t="str">
        <f t="shared" si="11"/>
        <v/>
      </c>
      <c r="AE13" s="165"/>
      <c r="AF13" s="182"/>
      <c r="AG13" s="260">
        <f t="shared" si="12"/>
        <v>0</v>
      </c>
      <c r="AH13" s="101"/>
      <c r="AI13" s="101"/>
      <c r="AJ13" s="260">
        <f t="shared" si="13"/>
        <v>0</v>
      </c>
      <c r="AK13" s="101"/>
      <c r="AL13" s="101"/>
      <c r="AM13" s="165"/>
      <c r="AN13" s="165"/>
      <c r="AO13" s="581"/>
      <c r="AP13" s="581"/>
      <c r="AQ13" s="581"/>
      <c r="AR13" s="46"/>
      <c r="AS13" s="393"/>
      <c r="AT13" s="67"/>
      <c r="AU13" s="67"/>
      <c r="AV13" s="67"/>
      <c r="AW13" s="67"/>
      <c r="AX13" s="67"/>
      <c r="AY13" s="67"/>
      <c r="AZ13" s="67"/>
      <c r="BA13" s="244"/>
    </row>
    <row r="14" spans="1:53" s="32" customFormat="1" ht="27.75" customHeight="1" x14ac:dyDescent="0.25">
      <c r="A14" s="47"/>
      <c r="B14" s="182"/>
      <c r="C14" s="182"/>
      <c r="D14" s="182"/>
      <c r="E14" s="182"/>
      <c r="F14" s="260">
        <f t="shared" si="0"/>
        <v>0</v>
      </c>
      <c r="G14" s="182"/>
      <c r="H14" s="260">
        <f t="shared" si="1"/>
        <v>0</v>
      </c>
      <c r="I14" s="182"/>
      <c r="J14" s="274">
        <f t="shared" si="2"/>
        <v>0</v>
      </c>
      <c r="K14" s="182"/>
      <c r="L14" s="260">
        <f t="shared" si="3"/>
        <v>0</v>
      </c>
      <c r="M14" s="182"/>
      <c r="N14" s="260">
        <f t="shared" si="4"/>
        <v>0</v>
      </c>
      <c r="O14" s="101"/>
      <c r="P14" s="182"/>
      <c r="Q14" s="274" t="str">
        <f t="shared" si="5"/>
        <v/>
      </c>
      <c r="R14" s="182"/>
      <c r="S14" s="274" t="str">
        <f t="shared" si="6"/>
        <v/>
      </c>
      <c r="T14" s="579"/>
      <c r="U14" s="274" t="str">
        <f t="shared" si="7"/>
        <v/>
      </c>
      <c r="V14" s="579"/>
      <c r="W14" s="579"/>
      <c r="X14" s="260">
        <f t="shared" si="8"/>
        <v>0</v>
      </c>
      <c r="Y14" s="182"/>
      <c r="Z14" s="274" t="str">
        <f t="shared" si="9"/>
        <v/>
      </c>
      <c r="AA14" s="579"/>
      <c r="AB14" s="274" t="str">
        <f t="shared" si="10"/>
        <v/>
      </c>
      <c r="AC14" s="579"/>
      <c r="AD14" s="274" t="str">
        <f t="shared" si="11"/>
        <v/>
      </c>
      <c r="AE14" s="165"/>
      <c r="AF14" s="182"/>
      <c r="AG14" s="260">
        <f t="shared" si="12"/>
        <v>0</v>
      </c>
      <c r="AH14" s="101"/>
      <c r="AI14" s="101"/>
      <c r="AJ14" s="260">
        <f t="shared" si="13"/>
        <v>0</v>
      </c>
      <c r="AK14" s="101"/>
      <c r="AL14" s="101"/>
      <c r="AM14" s="165"/>
      <c r="AN14" s="165"/>
      <c r="AO14" s="581"/>
      <c r="AP14" s="581"/>
      <c r="AQ14" s="581"/>
      <c r="AR14" s="46"/>
      <c r="AS14" s="393"/>
      <c r="AT14" s="67"/>
      <c r="AU14" s="67"/>
      <c r="AV14" s="67"/>
      <c r="AW14" s="67"/>
      <c r="AX14" s="67"/>
      <c r="AY14" s="67"/>
      <c r="AZ14" s="67"/>
      <c r="BA14" s="244"/>
    </row>
    <row r="15" spans="1:53" s="32" customFormat="1" ht="27.75" customHeight="1" thickBot="1" x14ac:dyDescent="0.3">
      <c r="A15" s="29"/>
      <c r="B15" s="30"/>
      <c r="C15" s="30"/>
      <c r="D15" s="30"/>
      <c r="E15" s="30"/>
      <c r="F15" s="34">
        <f t="shared" si="0"/>
        <v>0</v>
      </c>
      <c r="G15" s="30"/>
      <c r="H15" s="34">
        <f t="shared" si="1"/>
        <v>0</v>
      </c>
      <c r="I15" s="30"/>
      <c r="J15" s="184">
        <f t="shared" si="2"/>
        <v>0</v>
      </c>
      <c r="K15" s="30"/>
      <c r="L15" s="34">
        <f t="shared" si="3"/>
        <v>0</v>
      </c>
      <c r="M15" s="30"/>
      <c r="N15" s="34">
        <f t="shared" si="4"/>
        <v>0</v>
      </c>
      <c r="O15" s="111"/>
      <c r="P15" s="30"/>
      <c r="Q15" s="274" t="str">
        <f t="shared" si="5"/>
        <v/>
      </c>
      <c r="R15" s="30"/>
      <c r="S15" s="274" t="str">
        <f t="shared" si="6"/>
        <v/>
      </c>
      <c r="T15" s="160"/>
      <c r="U15" s="274" t="str">
        <f t="shared" si="7"/>
        <v/>
      </c>
      <c r="V15" s="584"/>
      <c r="W15" s="584"/>
      <c r="X15" s="260">
        <f t="shared" si="8"/>
        <v>0</v>
      </c>
      <c r="Y15" s="30"/>
      <c r="Z15" s="274" t="str">
        <f t="shared" si="9"/>
        <v/>
      </c>
      <c r="AA15" s="160"/>
      <c r="AB15" s="274" t="str">
        <f t="shared" si="10"/>
        <v/>
      </c>
      <c r="AC15" s="160"/>
      <c r="AD15" s="274" t="str">
        <f t="shared" si="11"/>
        <v/>
      </c>
      <c r="AE15" s="41"/>
      <c r="AF15" s="30"/>
      <c r="AG15" s="260">
        <f t="shared" si="12"/>
        <v>0</v>
      </c>
      <c r="AH15" s="111"/>
      <c r="AI15" s="111"/>
      <c r="AJ15" s="260">
        <f t="shared" si="13"/>
        <v>0</v>
      </c>
      <c r="AK15" s="111"/>
      <c r="AL15" s="111"/>
      <c r="AM15" s="41"/>
      <c r="AN15" s="41"/>
      <c r="AO15" s="582"/>
      <c r="AP15" s="582"/>
      <c r="AQ15" s="582"/>
      <c r="AR15" s="31"/>
      <c r="AS15" s="391"/>
      <c r="AT15" s="306"/>
      <c r="AU15" s="306"/>
      <c r="AV15" s="306"/>
      <c r="AW15" s="306"/>
      <c r="AX15" s="306"/>
      <c r="AY15" s="306"/>
      <c r="AZ15" s="306"/>
      <c r="BA15" s="307"/>
    </row>
    <row r="16" spans="1:53" ht="25.5" customHeight="1" x14ac:dyDescent="0.25"/>
    <row r="17" spans="1:8" ht="25.5" customHeight="1" x14ac:dyDescent="0.25">
      <c r="A17" s="843" t="s">
        <v>825</v>
      </c>
      <c r="B17" s="843"/>
      <c r="C17" s="843"/>
      <c r="D17" s="843"/>
      <c r="E17" s="843"/>
      <c r="F17" s="843"/>
      <c r="G17" s="843"/>
      <c r="H17" s="843"/>
    </row>
    <row r="18" spans="1:8" ht="25.5" customHeight="1" x14ac:dyDescent="0.25">
      <c r="A18" s="835" t="s">
        <v>763</v>
      </c>
      <c r="B18" s="835"/>
      <c r="C18" s="835"/>
      <c r="D18" s="835"/>
      <c r="E18" s="835"/>
      <c r="F18" s="835"/>
      <c r="G18" s="835"/>
      <c r="H18" s="835"/>
    </row>
  </sheetData>
  <mergeCells count="43">
    <mergeCell ref="W3:AD3"/>
    <mergeCell ref="AV3:AV5"/>
    <mergeCell ref="AW3:AW5"/>
    <mergeCell ref="AX3:AX5"/>
    <mergeCell ref="AZ3:AZ5"/>
    <mergeCell ref="AT3:AT5"/>
    <mergeCell ref="AY3:AY5"/>
    <mergeCell ref="AE3:AE6"/>
    <mergeCell ref="AF3:AN3"/>
    <mergeCell ref="AO3:AQ5"/>
    <mergeCell ref="AR3:AR6"/>
    <mergeCell ref="AU3:AU5"/>
    <mergeCell ref="A2:AR2"/>
    <mergeCell ref="AS2:BA2"/>
    <mergeCell ref="A3:A6"/>
    <mergeCell ref="B3:B6"/>
    <mergeCell ref="C3:C6"/>
    <mergeCell ref="D3:D6"/>
    <mergeCell ref="E3:F5"/>
    <mergeCell ref="G3:H5"/>
    <mergeCell ref="I3:J5"/>
    <mergeCell ref="K3:V3"/>
    <mergeCell ref="AS3:AS5"/>
    <mergeCell ref="AA4:AB5"/>
    <mergeCell ref="BA3:BA5"/>
    <mergeCell ref="K4:L5"/>
    <mergeCell ref="M4:N5"/>
    <mergeCell ref="O4:O6"/>
    <mergeCell ref="A18:H18"/>
    <mergeCell ref="AL4:AL6"/>
    <mergeCell ref="AM4:AM6"/>
    <mergeCell ref="AN4:AN6"/>
    <mergeCell ref="P5:Q5"/>
    <mergeCell ref="R5:S5"/>
    <mergeCell ref="A17:H17"/>
    <mergeCell ref="AC4:AD5"/>
    <mergeCell ref="AF4:AH5"/>
    <mergeCell ref="AI4:AK5"/>
    <mergeCell ref="P4:S4"/>
    <mergeCell ref="T4:U5"/>
    <mergeCell ref="V4:V6"/>
    <mergeCell ref="W4:X5"/>
    <mergeCell ref="Y4:Z5"/>
  </mergeCells>
  <phoneticPr fontId="0" type="noConversion"/>
  <printOptions horizontalCentered="1"/>
  <pageMargins left="0.25" right="0.25" top="0.75" bottom="0.75" header="0.3" footer="0.3"/>
  <pageSetup paperSize="3" scale="50" fitToWidth="2" orientation="landscape" r:id="rId1"/>
  <headerFooter alignWithMargins="0">
    <oddHeader>&amp;C&amp;16
&amp;A</oddHeader>
    <oddFooter>&amp;C&amp;14ISSUED
MAY 2009&amp;R&amp;12&amp;F &amp;A
Page 75</oddFooter>
  </headerFooter>
  <colBreaks count="1" manualBreakCount="1">
    <brk id="44" max="1048575" man="1"/>
  </col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AY41"/>
  <sheetViews>
    <sheetView showGridLines="0" zoomScale="60" zoomScaleNormal="60" zoomScalePageLayoutView="60" workbookViewId="0"/>
  </sheetViews>
  <sheetFormatPr defaultColWidth="9.109375" defaultRowHeight="13.2" x14ac:dyDescent="0.25"/>
  <cols>
    <col min="1" max="1" width="11" style="2" customWidth="1"/>
    <col min="2" max="2" width="13.44140625" style="2" customWidth="1"/>
    <col min="3" max="3" width="11.109375" style="2" customWidth="1"/>
    <col min="4" max="4" width="14.109375" style="2" bestFit="1" customWidth="1"/>
    <col min="5" max="10" width="8.33203125" style="2" customWidth="1"/>
    <col min="11" max="11" width="6.5546875" style="2" bestFit="1" customWidth="1"/>
    <col min="12" max="12" width="8.6640625" style="2" customWidth="1"/>
    <col min="13" max="13" width="9.6640625" style="2" customWidth="1"/>
    <col min="14" max="15" width="8.6640625" style="2" customWidth="1"/>
    <col min="16" max="27" width="8.33203125" style="2" customWidth="1"/>
    <col min="28" max="28" width="8.5546875" style="2" customWidth="1"/>
    <col min="29" max="29" width="9.33203125" style="2" customWidth="1"/>
    <col min="30" max="33" width="8.33203125" style="2" customWidth="1"/>
    <col min="34" max="34" width="9.44140625" style="2" customWidth="1"/>
    <col min="35" max="39" width="8.6640625" style="2" customWidth="1"/>
    <col min="40" max="40" width="9.44140625" style="2" customWidth="1"/>
    <col min="41" max="41" width="7.5546875" style="2" bestFit="1" customWidth="1"/>
    <col min="42" max="42" width="49.88671875" style="2" customWidth="1"/>
    <col min="43" max="43" width="21.88671875" style="2" bestFit="1" customWidth="1"/>
    <col min="44" max="45" width="12.6640625" style="2" customWidth="1"/>
    <col min="46" max="46" width="18.88671875" style="2" customWidth="1"/>
    <col min="47" max="47" width="17.88671875" style="2" customWidth="1"/>
    <col min="48" max="50" width="20.6640625" style="2" customWidth="1"/>
    <col min="51" max="51" width="8.6640625" style="2" customWidth="1"/>
    <col min="52" max="16384" width="9.109375" style="2"/>
  </cols>
  <sheetData>
    <row r="1" spans="1:51" ht="44.25" customHeight="1" thickBot="1" x14ac:dyDescent="0.3"/>
    <row r="2" spans="1:51" s="27" customFormat="1" ht="25.5" customHeight="1" x14ac:dyDescent="0.25">
      <c r="A2" s="823" t="s">
        <v>1325</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4"/>
      <c r="AP2" s="825"/>
      <c r="AQ2" s="1070" t="s">
        <v>909</v>
      </c>
      <c r="AR2" s="1032"/>
      <c r="AS2" s="1032"/>
      <c r="AT2" s="1032"/>
      <c r="AU2" s="1032"/>
      <c r="AV2" s="1032"/>
      <c r="AW2" s="1032"/>
      <c r="AX2" s="1032"/>
      <c r="AY2" s="1033"/>
    </row>
    <row r="3" spans="1:51" s="4" customFormat="1" ht="25.5" customHeight="1" x14ac:dyDescent="0.25">
      <c r="A3" s="828" t="s">
        <v>911</v>
      </c>
      <c r="B3" s="826" t="s">
        <v>836</v>
      </c>
      <c r="C3" s="826" t="s">
        <v>929</v>
      </c>
      <c r="D3" s="826" t="s">
        <v>842</v>
      </c>
      <c r="E3" s="826" t="s">
        <v>1721</v>
      </c>
      <c r="F3" s="826"/>
      <c r="G3" s="886" t="s">
        <v>1943</v>
      </c>
      <c r="H3" s="1106"/>
      <c r="I3" s="826" t="s">
        <v>1328</v>
      </c>
      <c r="J3" s="826"/>
      <c r="K3" s="846" t="s">
        <v>1740</v>
      </c>
      <c r="L3" s="847"/>
      <c r="M3" s="847"/>
      <c r="N3" s="847"/>
      <c r="O3" s="847"/>
      <c r="P3" s="847"/>
      <c r="Q3" s="847"/>
      <c r="R3" s="847"/>
      <c r="S3" s="847"/>
      <c r="T3" s="847"/>
      <c r="U3" s="848"/>
      <c r="V3" s="826" t="s">
        <v>870</v>
      </c>
      <c r="W3" s="826"/>
      <c r="X3" s="826"/>
      <c r="Y3" s="826"/>
      <c r="Z3" s="826"/>
      <c r="AA3" s="826"/>
      <c r="AB3" s="826" t="s">
        <v>1739</v>
      </c>
      <c r="AC3" s="826"/>
      <c r="AD3" s="826"/>
      <c r="AE3" s="826"/>
      <c r="AF3" s="826"/>
      <c r="AG3" s="826"/>
      <c r="AH3" s="826" t="s">
        <v>2076</v>
      </c>
      <c r="AI3" s="826" t="s">
        <v>1058</v>
      </c>
      <c r="AJ3" s="826"/>
      <c r="AK3" s="826"/>
      <c r="AL3" s="826"/>
      <c r="AM3" s="826"/>
      <c r="AN3" s="826"/>
      <c r="AO3" s="826"/>
      <c r="AP3" s="242"/>
      <c r="AQ3" s="818" t="s">
        <v>906</v>
      </c>
      <c r="AR3" s="815" t="s">
        <v>931</v>
      </c>
      <c r="AS3" s="815" t="s">
        <v>932</v>
      </c>
      <c r="AT3" s="815" t="s">
        <v>2085</v>
      </c>
      <c r="AU3" s="815" t="s">
        <v>2086</v>
      </c>
      <c r="AV3" s="815" t="s">
        <v>933</v>
      </c>
      <c r="AW3" s="815" t="s">
        <v>940</v>
      </c>
      <c r="AX3" s="815" t="s">
        <v>941</v>
      </c>
      <c r="AY3" s="812" t="s">
        <v>934</v>
      </c>
    </row>
    <row r="4" spans="1:51" s="4" customFormat="1" ht="25.5" customHeight="1" x14ac:dyDescent="0.25">
      <c r="A4" s="828"/>
      <c r="B4" s="826"/>
      <c r="C4" s="826"/>
      <c r="D4" s="826"/>
      <c r="E4" s="826"/>
      <c r="F4" s="826"/>
      <c r="G4" s="1127"/>
      <c r="H4" s="1118"/>
      <c r="I4" s="826"/>
      <c r="J4" s="826"/>
      <c r="K4" s="826" t="s">
        <v>1719</v>
      </c>
      <c r="L4" s="826" t="s">
        <v>1005</v>
      </c>
      <c r="M4" s="826"/>
      <c r="N4" s="826" t="s">
        <v>1129</v>
      </c>
      <c r="O4" s="826"/>
      <c r="P4" s="826" t="s">
        <v>957</v>
      </c>
      <c r="Q4" s="826"/>
      <c r="R4" s="826"/>
      <c r="S4" s="826"/>
      <c r="T4" s="886" t="s">
        <v>1003</v>
      </c>
      <c r="U4" s="887"/>
      <c r="V4" s="826" t="s">
        <v>989</v>
      </c>
      <c r="W4" s="826"/>
      <c r="X4" s="826" t="s">
        <v>1031</v>
      </c>
      <c r="Y4" s="826"/>
      <c r="Z4" s="826" t="s">
        <v>1008</v>
      </c>
      <c r="AA4" s="826"/>
      <c r="AB4" s="826" t="s">
        <v>951</v>
      </c>
      <c r="AC4" s="826"/>
      <c r="AD4" s="886" t="s">
        <v>957</v>
      </c>
      <c r="AE4" s="887"/>
      <c r="AF4" s="826" t="s">
        <v>1003</v>
      </c>
      <c r="AG4" s="826"/>
      <c r="AH4" s="826"/>
      <c r="AI4" s="826" t="s">
        <v>1314</v>
      </c>
      <c r="AJ4" s="826"/>
      <c r="AK4" s="826" t="s">
        <v>1329</v>
      </c>
      <c r="AL4" s="826"/>
      <c r="AM4" s="826"/>
      <c r="AN4" s="826" t="s">
        <v>960</v>
      </c>
      <c r="AO4" s="826" t="s">
        <v>959</v>
      </c>
      <c r="AP4" s="876" t="s">
        <v>822</v>
      </c>
      <c r="AQ4" s="819"/>
      <c r="AR4" s="816"/>
      <c r="AS4" s="816"/>
      <c r="AT4" s="816"/>
      <c r="AU4" s="816"/>
      <c r="AV4" s="816"/>
      <c r="AW4" s="816"/>
      <c r="AX4" s="816"/>
      <c r="AY4" s="813"/>
    </row>
    <row r="5" spans="1:51" s="4" customFormat="1" ht="37.5" customHeight="1" x14ac:dyDescent="0.25">
      <c r="A5" s="828"/>
      <c r="B5" s="826"/>
      <c r="C5" s="826"/>
      <c r="D5" s="826"/>
      <c r="E5" s="826"/>
      <c r="F5" s="826"/>
      <c r="G5" s="1119"/>
      <c r="H5" s="1107"/>
      <c r="I5" s="826"/>
      <c r="J5" s="826"/>
      <c r="K5" s="896"/>
      <c r="L5" s="826"/>
      <c r="M5" s="826"/>
      <c r="N5" s="826"/>
      <c r="O5" s="826"/>
      <c r="P5" s="826" t="s">
        <v>833</v>
      </c>
      <c r="Q5" s="826"/>
      <c r="R5" s="826" t="s">
        <v>867</v>
      </c>
      <c r="S5" s="826"/>
      <c r="T5" s="888"/>
      <c r="U5" s="889"/>
      <c r="V5" s="826"/>
      <c r="W5" s="826"/>
      <c r="X5" s="826"/>
      <c r="Y5" s="826"/>
      <c r="Z5" s="826"/>
      <c r="AA5" s="826"/>
      <c r="AB5" s="826"/>
      <c r="AC5" s="826"/>
      <c r="AD5" s="888"/>
      <c r="AE5" s="889"/>
      <c r="AF5" s="826"/>
      <c r="AG5" s="826"/>
      <c r="AH5" s="826"/>
      <c r="AI5" s="826"/>
      <c r="AJ5" s="826"/>
      <c r="AK5" s="826" t="s">
        <v>211</v>
      </c>
      <c r="AL5" s="826" t="s">
        <v>982</v>
      </c>
      <c r="AM5" s="826"/>
      <c r="AN5" s="826"/>
      <c r="AO5" s="826"/>
      <c r="AP5" s="877"/>
      <c r="AQ5" s="819"/>
      <c r="AR5" s="816"/>
      <c r="AS5" s="816"/>
      <c r="AT5" s="816"/>
      <c r="AU5" s="816"/>
      <c r="AV5" s="816"/>
      <c r="AW5" s="816"/>
      <c r="AX5" s="816"/>
      <c r="AY5" s="813"/>
    </row>
    <row r="6" spans="1:51" s="4" customFormat="1" ht="25.5" customHeight="1" thickBot="1" x14ac:dyDescent="0.3">
      <c r="A6" s="829"/>
      <c r="B6" s="827"/>
      <c r="C6" s="827"/>
      <c r="D6" s="827"/>
      <c r="E6" s="243" t="s">
        <v>955</v>
      </c>
      <c r="F6" s="243" t="s">
        <v>949</v>
      </c>
      <c r="G6" s="243" t="s">
        <v>955</v>
      </c>
      <c r="H6" s="243" t="s">
        <v>949</v>
      </c>
      <c r="I6" s="243" t="s">
        <v>943</v>
      </c>
      <c r="J6" s="243" t="s">
        <v>1175</v>
      </c>
      <c r="K6" s="978"/>
      <c r="L6" s="243" t="s">
        <v>946</v>
      </c>
      <c r="M6" s="243" t="s">
        <v>818</v>
      </c>
      <c r="N6" s="243" t="s">
        <v>946</v>
      </c>
      <c r="O6" s="243" t="s">
        <v>818</v>
      </c>
      <c r="P6" s="243" t="s">
        <v>971</v>
      </c>
      <c r="Q6" s="243" t="s">
        <v>953</v>
      </c>
      <c r="R6" s="243" t="s">
        <v>971</v>
      </c>
      <c r="S6" s="243" t="s">
        <v>953</v>
      </c>
      <c r="T6" s="243" t="s">
        <v>971</v>
      </c>
      <c r="U6" s="243" t="s">
        <v>953</v>
      </c>
      <c r="V6" s="243" t="s">
        <v>947</v>
      </c>
      <c r="W6" s="243" t="s">
        <v>949</v>
      </c>
      <c r="X6" s="243" t="s">
        <v>973</v>
      </c>
      <c r="Y6" s="243" t="s">
        <v>1175</v>
      </c>
      <c r="Z6" s="243" t="s">
        <v>943</v>
      </c>
      <c r="AA6" s="243" t="s">
        <v>944</v>
      </c>
      <c r="AB6" s="243" t="s">
        <v>946</v>
      </c>
      <c r="AC6" s="243" t="s">
        <v>818</v>
      </c>
      <c r="AD6" s="243" t="s">
        <v>971</v>
      </c>
      <c r="AE6" s="243" t="s">
        <v>953</v>
      </c>
      <c r="AF6" s="243" t="s">
        <v>971</v>
      </c>
      <c r="AG6" s="243" t="s">
        <v>953</v>
      </c>
      <c r="AH6" s="827"/>
      <c r="AI6" s="243" t="s">
        <v>817</v>
      </c>
      <c r="AJ6" s="243" t="s">
        <v>818</v>
      </c>
      <c r="AK6" s="827"/>
      <c r="AL6" s="243" t="s">
        <v>817</v>
      </c>
      <c r="AM6" s="243" t="s">
        <v>1176</v>
      </c>
      <c r="AN6" s="827"/>
      <c r="AO6" s="827"/>
      <c r="AP6" s="878"/>
      <c r="AQ6" s="820"/>
      <c r="AR6" s="817"/>
      <c r="AS6" s="817"/>
      <c r="AT6" s="817"/>
      <c r="AU6" s="817"/>
      <c r="AV6" s="817"/>
      <c r="AW6" s="817"/>
      <c r="AX6" s="817"/>
      <c r="AY6" s="814"/>
    </row>
    <row r="7" spans="1:51" s="32" customFormat="1" ht="32.1" customHeight="1" thickTop="1" x14ac:dyDescent="0.25">
      <c r="A7" s="245" t="s">
        <v>593</v>
      </c>
      <c r="B7" s="246" t="s">
        <v>1326</v>
      </c>
      <c r="C7" s="246" t="s">
        <v>1327</v>
      </c>
      <c r="D7" s="246" t="s">
        <v>1151</v>
      </c>
      <c r="E7" s="259">
        <v>1100</v>
      </c>
      <c r="F7" s="260">
        <f>ROUND(E7*0.472,2-LEN(INT(E7*0.472)))</f>
        <v>520</v>
      </c>
      <c r="G7" s="259">
        <v>120</v>
      </c>
      <c r="H7" s="260">
        <f>ROUND(G7*0.472,2-LEN(INT(G7*0.472)))</f>
        <v>57</v>
      </c>
      <c r="I7" s="259">
        <v>0.8</v>
      </c>
      <c r="J7" s="274">
        <f>ROUND(I7*250,2-LEN(INT(I7*250)))</f>
        <v>200</v>
      </c>
      <c r="K7" s="292">
        <v>14</v>
      </c>
      <c r="L7" s="259">
        <v>36000</v>
      </c>
      <c r="M7" s="260">
        <f>ROUNDUP(L7*0.293,2-LEN(INT(L7*0.293)))</f>
        <v>11000</v>
      </c>
      <c r="N7" s="259">
        <v>29000</v>
      </c>
      <c r="O7" s="260">
        <f>ROUND(N7*0.293,2-LEN(INT(N7*0.293)))</f>
        <v>8500</v>
      </c>
      <c r="P7" s="259">
        <v>80</v>
      </c>
      <c r="Q7" s="274">
        <f>IF(ISNUMBER(P7)=TRUE,ROUND((5/9)*(P7-32),1),"")</f>
        <v>26.7</v>
      </c>
      <c r="R7" s="259">
        <v>66</v>
      </c>
      <c r="S7" s="274">
        <f t="shared" ref="S7:S32" si="0">IF(ISNUMBER(R7)=TRUE,ROUND((5/9)*(R7-32),1),"")</f>
        <v>18.899999999999999</v>
      </c>
      <c r="T7" s="259">
        <v>86</v>
      </c>
      <c r="U7" s="274">
        <f t="shared" ref="U7:U32" si="1">IF(ISNUMBER(T7)=TRUE,ROUND((5/9)*(T7-32),1),"")</f>
        <v>30</v>
      </c>
      <c r="V7" s="259">
        <v>8</v>
      </c>
      <c r="W7" s="260">
        <f>ROUND(V7*0.06309,2-LEN(INT(V7*0.06309)))</f>
        <v>0.5</v>
      </c>
      <c r="X7" s="259">
        <v>6</v>
      </c>
      <c r="Y7" s="260">
        <f>ROUND(X7*25,2-LEN(INT(X7*25)))</f>
        <v>150</v>
      </c>
      <c r="Z7" s="259">
        <v>1.5</v>
      </c>
      <c r="AA7" s="260">
        <f>ROUND(Z7*25,2-LEN(INT(Z7*25)))</f>
        <v>38</v>
      </c>
      <c r="AB7" s="259">
        <v>40000</v>
      </c>
      <c r="AC7" s="260">
        <f>ROUND(AB7*0.293,2-LEN(INT(AB7*0.293)))</f>
        <v>12000</v>
      </c>
      <c r="AD7" s="259">
        <v>68</v>
      </c>
      <c r="AE7" s="274">
        <f t="shared" ref="AE7:AE32" si="2">IF(ISNUMBER(AD7)=TRUE,ROUND((5/9)*(AD7-32),1),"")</f>
        <v>20</v>
      </c>
      <c r="AF7" s="259">
        <v>68</v>
      </c>
      <c r="AG7" s="274">
        <f t="shared" ref="AG7:AG32" si="3">IF(ISNUMBER(AF7)=TRUE,ROUND((5/9)*(AF7-32),1),"")</f>
        <v>20</v>
      </c>
      <c r="AH7" s="246" t="s">
        <v>1789</v>
      </c>
      <c r="AI7" s="259">
        <v>0.75</v>
      </c>
      <c r="AJ7" s="260">
        <f>ROUND(AI7*746,2-LEN(INT(AI7*746)))</f>
        <v>560</v>
      </c>
      <c r="AK7" s="259">
        <v>1</v>
      </c>
      <c r="AL7" s="259">
        <v>3</v>
      </c>
      <c r="AM7" s="260">
        <f>ROUND(AL7*0.746,2-LEN(INT(AL7*0.746)))</f>
        <v>2.2000000000000002</v>
      </c>
      <c r="AN7" s="259">
        <v>1</v>
      </c>
      <c r="AO7" s="259">
        <v>277</v>
      </c>
      <c r="AP7" s="247"/>
      <c r="AQ7" s="392"/>
      <c r="AR7" s="302"/>
      <c r="AS7" s="302"/>
      <c r="AT7" s="302"/>
      <c r="AU7" s="302"/>
      <c r="AV7" s="302"/>
      <c r="AW7" s="302"/>
      <c r="AX7" s="302"/>
      <c r="AY7" s="249"/>
    </row>
    <row r="8" spans="1:51" s="32" customFormat="1" ht="32.1" customHeight="1" x14ac:dyDescent="0.25">
      <c r="A8" s="47"/>
      <c r="B8" s="182"/>
      <c r="C8" s="182"/>
      <c r="D8" s="182"/>
      <c r="E8" s="182"/>
      <c r="F8" s="260">
        <f t="shared" ref="F8:F32" si="4">ROUND(E8*0.472,2-LEN(INT(E8*0.472)))</f>
        <v>0</v>
      </c>
      <c r="G8" s="101"/>
      <c r="H8" s="260">
        <f t="shared" ref="H8:H32" si="5">ROUND(G8*0.472,2-LEN(INT(G8*0.472)))</f>
        <v>0</v>
      </c>
      <c r="I8" s="182"/>
      <c r="J8" s="274">
        <f t="shared" ref="J8:J32" si="6">ROUND(I8*250,2-LEN(INT(I8*250)))</f>
        <v>0</v>
      </c>
      <c r="K8" s="159"/>
      <c r="L8" s="182"/>
      <c r="M8" s="260">
        <f t="shared" ref="M8:M32" si="7">ROUNDUP(L8*0.293,2-LEN(INT(L8*0.293)))</f>
        <v>0</v>
      </c>
      <c r="N8" s="182"/>
      <c r="O8" s="260">
        <f t="shared" ref="O8:O32" si="8">ROUND(N8*0.293,2-LEN(INT(N8*0.293)))</f>
        <v>0</v>
      </c>
      <c r="P8" s="182"/>
      <c r="Q8" s="274" t="str">
        <f t="shared" ref="Q8:Q32" si="9">IF(ISNUMBER(P8)=TRUE,ROUND((5/9)*(P8-32),1),"")</f>
        <v/>
      </c>
      <c r="R8" s="182"/>
      <c r="S8" s="274" t="str">
        <f t="shared" si="0"/>
        <v/>
      </c>
      <c r="T8" s="159"/>
      <c r="U8" s="274" t="str">
        <f t="shared" si="1"/>
        <v/>
      </c>
      <c r="V8" s="182"/>
      <c r="W8" s="260">
        <f t="shared" ref="W8:W32" si="10">ROUND(V8*0.06309,2-LEN(INT(V8*0.06309)))</f>
        <v>0</v>
      </c>
      <c r="X8" s="182"/>
      <c r="Y8" s="260">
        <f t="shared" ref="Y8:Y32" si="11">ROUND(X8*25,2-LEN(INT(X8*25)))</f>
        <v>0</v>
      </c>
      <c r="Z8" s="182"/>
      <c r="AA8" s="260">
        <f t="shared" ref="AA8:AA32" si="12">ROUND(Z8*25,2-LEN(INT(Z8*25)))</f>
        <v>0</v>
      </c>
      <c r="AB8" s="182"/>
      <c r="AC8" s="260">
        <f t="shared" ref="AC8:AC32" si="13">ROUND(AB8*0.293,2-LEN(INT(AB8*0.293)))</f>
        <v>0</v>
      </c>
      <c r="AD8" s="109"/>
      <c r="AE8" s="274" t="str">
        <f t="shared" si="2"/>
        <v/>
      </c>
      <c r="AF8" s="182"/>
      <c r="AG8" s="274" t="str">
        <f t="shared" si="3"/>
        <v/>
      </c>
      <c r="AH8" s="182"/>
      <c r="AI8" s="182"/>
      <c r="AJ8" s="260">
        <f t="shared" ref="AJ8:AJ32" si="14">ROUND(AI8*746,2-LEN(INT(AI8*746)))</f>
        <v>0</v>
      </c>
      <c r="AK8" s="165"/>
      <c r="AL8" s="165"/>
      <c r="AM8" s="260">
        <f t="shared" ref="AM8:AM32" si="15">ROUND(AL8*0.746,2-LEN(INT(AL8*0.746)))</f>
        <v>0</v>
      </c>
      <c r="AN8" s="182"/>
      <c r="AO8" s="182"/>
      <c r="AP8" s="46"/>
      <c r="AQ8" s="393"/>
      <c r="AR8" s="67"/>
      <c r="AS8" s="67"/>
      <c r="AT8" s="67"/>
      <c r="AU8" s="67"/>
      <c r="AV8" s="67"/>
      <c r="AW8" s="67"/>
      <c r="AX8" s="67"/>
      <c r="AY8" s="244"/>
    </row>
    <row r="9" spans="1:51" s="32" customFormat="1" ht="32.1" customHeight="1" x14ac:dyDescent="0.25">
      <c r="A9" s="47"/>
      <c r="B9" s="182"/>
      <c r="C9" s="182"/>
      <c r="D9" s="182"/>
      <c r="E9" s="182"/>
      <c r="F9" s="260">
        <f t="shared" si="4"/>
        <v>0</v>
      </c>
      <c r="G9" s="101"/>
      <c r="H9" s="260">
        <f t="shared" si="5"/>
        <v>0</v>
      </c>
      <c r="I9" s="182"/>
      <c r="J9" s="274">
        <f t="shared" si="6"/>
        <v>0</v>
      </c>
      <c r="K9" s="159"/>
      <c r="L9" s="182"/>
      <c r="M9" s="260">
        <f t="shared" si="7"/>
        <v>0</v>
      </c>
      <c r="N9" s="182"/>
      <c r="O9" s="260">
        <f t="shared" si="8"/>
        <v>0</v>
      </c>
      <c r="P9" s="182"/>
      <c r="Q9" s="274" t="str">
        <f t="shared" si="9"/>
        <v/>
      </c>
      <c r="R9" s="182"/>
      <c r="S9" s="274" t="str">
        <f t="shared" si="0"/>
        <v/>
      </c>
      <c r="T9" s="159"/>
      <c r="U9" s="274" t="str">
        <f t="shared" si="1"/>
        <v/>
      </c>
      <c r="V9" s="182"/>
      <c r="W9" s="260">
        <f t="shared" si="10"/>
        <v>0</v>
      </c>
      <c r="X9" s="182"/>
      <c r="Y9" s="260">
        <f t="shared" si="11"/>
        <v>0</v>
      </c>
      <c r="Z9" s="182"/>
      <c r="AA9" s="260">
        <f t="shared" si="12"/>
        <v>0</v>
      </c>
      <c r="AB9" s="182"/>
      <c r="AC9" s="260">
        <f t="shared" si="13"/>
        <v>0</v>
      </c>
      <c r="AD9" s="109"/>
      <c r="AE9" s="274" t="str">
        <f t="shared" si="2"/>
        <v/>
      </c>
      <c r="AF9" s="182"/>
      <c r="AG9" s="274" t="str">
        <f t="shared" si="3"/>
        <v/>
      </c>
      <c r="AH9" s="182"/>
      <c r="AI9" s="182"/>
      <c r="AJ9" s="260">
        <f t="shared" si="14"/>
        <v>0</v>
      </c>
      <c r="AK9" s="165"/>
      <c r="AL9" s="165"/>
      <c r="AM9" s="260">
        <f t="shared" si="15"/>
        <v>0</v>
      </c>
      <c r="AN9" s="182"/>
      <c r="AO9" s="182"/>
      <c r="AP9" s="46"/>
      <c r="AQ9" s="393"/>
      <c r="AR9" s="67"/>
      <c r="AS9" s="67"/>
      <c r="AT9" s="67"/>
      <c r="AU9" s="67"/>
      <c r="AV9" s="67"/>
      <c r="AW9" s="67"/>
      <c r="AX9" s="67"/>
      <c r="AY9" s="244"/>
    </row>
    <row r="10" spans="1:51" s="32" customFormat="1" ht="32.1" customHeight="1" x14ac:dyDescent="0.25">
      <c r="A10" s="47"/>
      <c r="B10" s="182"/>
      <c r="C10" s="182"/>
      <c r="D10" s="182"/>
      <c r="E10" s="182"/>
      <c r="F10" s="260">
        <f t="shared" si="4"/>
        <v>0</v>
      </c>
      <c r="G10" s="101"/>
      <c r="H10" s="260">
        <f t="shared" si="5"/>
        <v>0</v>
      </c>
      <c r="I10" s="182"/>
      <c r="J10" s="274">
        <f t="shared" si="6"/>
        <v>0</v>
      </c>
      <c r="K10" s="159"/>
      <c r="L10" s="182"/>
      <c r="M10" s="260">
        <f t="shared" si="7"/>
        <v>0</v>
      </c>
      <c r="N10" s="182"/>
      <c r="O10" s="260">
        <f t="shared" si="8"/>
        <v>0</v>
      </c>
      <c r="P10" s="182"/>
      <c r="Q10" s="274" t="str">
        <f t="shared" si="9"/>
        <v/>
      </c>
      <c r="R10" s="182"/>
      <c r="S10" s="274" t="str">
        <f t="shared" si="0"/>
        <v/>
      </c>
      <c r="T10" s="159"/>
      <c r="U10" s="274" t="str">
        <f t="shared" si="1"/>
        <v/>
      </c>
      <c r="V10" s="182"/>
      <c r="W10" s="260">
        <f t="shared" si="10"/>
        <v>0</v>
      </c>
      <c r="X10" s="182"/>
      <c r="Y10" s="260">
        <f t="shared" si="11"/>
        <v>0</v>
      </c>
      <c r="Z10" s="182"/>
      <c r="AA10" s="260">
        <f t="shared" si="12"/>
        <v>0</v>
      </c>
      <c r="AB10" s="182"/>
      <c r="AC10" s="260">
        <f t="shared" si="13"/>
        <v>0</v>
      </c>
      <c r="AD10" s="109"/>
      <c r="AE10" s="274" t="str">
        <f t="shared" si="2"/>
        <v/>
      </c>
      <c r="AF10" s="182"/>
      <c r="AG10" s="274" t="str">
        <f t="shared" si="3"/>
        <v/>
      </c>
      <c r="AH10" s="182"/>
      <c r="AI10" s="182"/>
      <c r="AJ10" s="260">
        <f t="shared" si="14"/>
        <v>0</v>
      </c>
      <c r="AK10" s="165"/>
      <c r="AL10" s="165"/>
      <c r="AM10" s="260">
        <f t="shared" si="15"/>
        <v>0</v>
      </c>
      <c r="AN10" s="182"/>
      <c r="AO10" s="182"/>
      <c r="AP10" s="46"/>
      <c r="AQ10" s="393"/>
      <c r="AR10" s="67"/>
      <c r="AS10" s="67"/>
      <c r="AT10" s="67"/>
      <c r="AU10" s="67"/>
      <c r="AV10" s="67"/>
      <c r="AW10" s="67"/>
      <c r="AX10" s="67"/>
      <c r="AY10" s="244"/>
    </row>
    <row r="11" spans="1:51" s="32" customFormat="1" ht="32.1" customHeight="1" x14ac:dyDescent="0.25">
      <c r="A11" s="47"/>
      <c r="B11" s="182"/>
      <c r="C11" s="182"/>
      <c r="D11" s="182"/>
      <c r="E11" s="182"/>
      <c r="F11" s="260">
        <f t="shared" si="4"/>
        <v>0</v>
      </c>
      <c r="G11" s="101"/>
      <c r="H11" s="260">
        <f t="shared" si="5"/>
        <v>0</v>
      </c>
      <c r="I11" s="182"/>
      <c r="J11" s="274">
        <f t="shared" si="6"/>
        <v>0</v>
      </c>
      <c r="K11" s="159"/>
      <c r="L11" s="182"/>
      <c r="M11" s="260">
        <f t="shared" si="7"/>
        <v>0</v>
      </c>
      <c r="N11" s="182"/>
      <c r="O11" s="260">
        <f t="shared" si="8"/>
        <v>0</v>
      </c>
      <c r="P11" s="182"/>
      <c r="Q11" s="274" t="str">
        <f t="shared" si="9"/>
        <v/>
      </c>
      <c r="R11" s="182"/>
      <c r="S11" s="274" t="str">
        <f t="shared" si="0"/>
        <v/>
      </c>
      <c r="T11" s="159"/>
      <c r="U11" s="274" t="str">
        <f t="shared" si="1"/>
        <v/>
      </c>
      <c r="V11" s="182"/>
      <c r="W11" s="260">
        <f t="shared" si="10"/>
        <v>0</v>
      </c>
      <c r="X11" s="182"/>
      <c r="Y11" s="260">
        <f t="shared" si="11"/>
        <v>0</v>
      </c>
      <c r="Z11" s="182"/>
      <c r="AA11" s="260">
        <f t="shared" si="12"/>
        <v>0</v>
      </c>
      <c r="AB11" s="182"/>
      <c r="AC11" s="260">
        <f t="shared" si="13"/>
        <v>0</v>
      </c>
      <c r="AD11" s="109"/>
      <c r="AE11" s="274" t="str">
        <f t="shared" si="2"/>
        <v/>
      </c>
      <c r="AF11" s="182"/>
      <c r="AG11" s="274" t="str">
        <f t="shared" si="3"/>
        <v/>
      </c>
      <c r="AH11" s="182"/>
      <c r="AI11" s="182"/>
      <c r="AJ11" s="260">
        <f t="shared" si="14"/>
        <v>0</v>
      </c>
      <c r="AK11" s="165"/>
      <c r="AL11" s="165"/>
      <c r="AM11" s="260">
        <f t="shared" si="15"/>
        <v>0</v>
      </c>
      <c r="AN11" s="182"/>
      <c r="AO11" s="182"/>
      <c r="AP11" s="46"/>
      <c r="AQ11" s="393"/>
      <c r="AR11" s="67"/>
      <c r="AS11" s="67"/>
      <c r="AT11" s="67"/>
      <c r="AU11" s="67"/>
      <c r="AV11" s="67"/>
      <c r="AW11" s="67"/>
      <c r="AX11" s="67"/>
      <c r="AY11" s="244"/>
    </row>
    <row r="12" spans="1:51" s="32" customFormat="1" ht="32.1" customHeight="1" x14ac:dyDescent="0.25">
      <c r="A12" s="47"/>
      <c r="B12" s="182"/>
      <c r="C12" s="182"/>
      <c r="D12" s="182"/>
      <c r="E12" s="182"/>
      <c r="F12" s="260">
        <f t="shared" si="4"/>
        <v>0</v>
      </c>
      <c r="G12" s="101"/>
      <c r="H12" s="260">
        <f t="shared" si="5"/>
        <v>0</v>
      </c>
      <c r="I12" s="182"/>
      <c r="J12" s="274">
        <f t="shared" si="6"/>
        <v>0</v>
      </c>
      <c r="K12" s="159"/>
      <c r="L12" s="182"/>
      <c r="M12" s="260">
        <f t="shared" si="7"/>
        <v>0</v>
      </c>
      <c r="N12" s="182"/>
      <c r="O12" s="260">
        <f t="shared" si="8"/>
        <v>0</v>
      </c>
      <c r="P12" s="182"/>
      <c r="Q12" s="274" t="str">
        <f t="shared" si="9"/>
        <v/>
      </c>
      <c r="R12" s="182"/>
      <c r="S12" s="274" t="str">
        <f t="shared" si="0"/>
        <v/>
      </c>
      <c r="T12" s="159"/>
      <c r="U12" s="274" t="str">
        <f t="shared" si="1"/>
        <v/>
      </c>
      <c r="V12" s="182"/>
      <c r="W12" s="260">
        <f t="shared" si="10"/>
        <v>0</v>
      </c>
      <c r="X12" s="182"/>
      <c r="Y12" s="260">
        <f t="shared" si="11"/>
        <v>0</v>
      </c>
      <c r="Z12" s="182"/>
      <c r="AA12" s="260">
        <f t="shared" si="12"/>
        <v>0</v>
      </c>
      <c r="AB12" s="182"/>
      <c r="AC12" s="260">
        <f t="shared" si="13"/>
        <v>0</v>
      </c>
      <c r="AD12" s="109"/>
      <c r="AE12" s="274" t="str">
        <f t="shared" si="2"/>
        <v/>
      </c>
      <c r="AF12" s="182"/>
      <c r="AG12" s="274" t="str">
        <f t="shared" si="3"/>
        <v/>
      </c>
      <c r="AH12" s="182"/>
      <c r="AI12" s="182"/>
      <c r="AJ12" s="260">
        <f t="shared" si="14"/>
        <v>0</v>
      </c>
      <c r="AK12" s="165"/>
      <c r="AL12" s="165"/>
      <c r="AM12" s="260">
        <f t="shared" si="15"/>
        <v>0</v>
      </c>
      <c r="AN12" s="182"/>
      <c r="AO12" s="182"/>
      <c r="AP12" s="46"/>
      <c r="AQ12" s="393"/>
      <c r="AR12" s="67"/>
      <c r="AS12" s="67"/>
      <c r="AT12" s="67"/>
      <c r="AU12" s="67"/>
      <c r="AV12" s="67"/>
      <c r="AW12" s="67"/>
      <c r="AX12" s="67"/>
      <c r="AY12" s="244"/>
    </row>
    <row r="13" spans="1:51" s="32" customFormat="1" ht="32.1" customHeight="1" x14ac:dyDescent="0.25">
      <c r="A13" s="47"/>
      <c r="B13" s="182"/>
      <c r="C13" s="182"/>
      <c r="D13" s="182"/>
      <c r="E13" s="182"/>
      <c r="F13" s="260">
        <f t="shared" si="4"/>
        <v>0</v>
      </c>
      <c r="G13" s="101"/>
      <c r="H13" s="260">
        <f t="shared" si="5"/>
        <v>0</v>
      </c>
      <c r="I13" s="182"/>
      <c r="J13" s="274">
        <f t="shared" si="6"/>
        <v>0</v>
      </c>
      <c r="K13" s="159"/>
      <c r="L13" s="182"/>
      <c r="M13" s="260">
        <f t="shared" si="7"/>
        <v>0</v>
      </c>
      <c r="N13" s="182"/>
      <c r="O13" s="260">
        <f t="shared" si="8"/>
        <v>0</v>
      </c>
      <c r="P13" s="182"/>
      <c r="Q13" s="274" t="str">
        <f t="shared" si="9"/>
        <v/>
      </c>
      <c r="R13" s="182"/>
      <c r="S13" s="274" t="str">
        <f t="shared" si="0"/>
        <v/>
      </c>
      <c r="T13" s="159"/>
      <c r="U13" s="274" t="str">
        <f t="shared" si="1"/>
        <v/>
      </c>
      <c r="V13" s="182"/>
      <c r="W13" s="260">
        <f t="shared" si="10"/>
        <v>0</v>
      </c>
      <c r="X13" s="182"/>
      <c r="Y13" s="260">
        <f t="shared" si="11"/>
        <v>0</v>
      </c>
      <c r="Z13" s="182"/>
      <c r="AA13" s="260">
        <f t="shared" si="12"/>
        <v>0</v>
      </c>
      <c r="AB13" s="182"/>
      <c r="AC13" s="260">
        <f t="shared" si="13"/>
        <v>0</v>
      </c>
      <c r="AD13" s="109"/>
      <c r="AE13" s="274" t="str">
        <f t="shared" si="2"/>
        <v/>
      </c>
      <c r="AF13" s="182"/>
      <c r="AG13" s="274" t="str">
        <f t="shared" si="3"/>
        <v/>
      </c>
      <c r="AH13" s="182"/>
      <c r="AI13" s="182"/>
      <c r="AJ13" s="260">
        <f t="shared" si="14"/>
        <v>0</v>
      </c>
      <c r="AK13" s="165"/>
      <c r="AL13" s="165"/>
      <c r="AM13" s="260">
        <f t="shared" si="15"/>
        <v>0</v>
      </c>
      <c r="AN13" s="182"/>
      <c r="AO13" s="182"/>
      <c r="AP13" s="46"/>
      <c r="AQ13" s="393"/>
      <c r="AR13" s="67"/>
      <c r="AS13" s="67"/>
      <c r="AT13" s="67"/>
      <c r="AU13" s="67"/>
      <c r="AV13" s="67"/>
      <c r="AW13" s="67"/>
      <c r="AX13" s="67"/>
      <c r="AY13" s="244"/>
    </row>
    <row r="14" spans="1:51" s="32" customFormat="1" ht="32.1" customHeight="1" x14ac:dyDescent="0.25">
      <c r="A14" s="47"/>
      <c r="B14" s="182"/>
      <c r="C14" s="182"/>
      <c r="D14" s="182"/>
      <c r="E14" s="182"/>
      <c r="F14" s="260">
        <f t="shared" si="4"/>
        <v>0</v>
      </c>
      <c r="G14" s="101"/>
      <c r="H14" s="260">
        <f t="shared" si="5"/>
        <v>0</v>
      </c>
      <c r="I14" s="182"/>
      <c r="J14" s="274">
        <f t="shared" si="6"/>
        <v>0</v>
      </c>
      <c r="K14" s="159"/>
      <c r="L14" s="182"/>
      <c r="M14" s="260">
        <f t="shared" si="7"/>
        <v>0</v>
      </c>
      <c r="N14" s="182"/>
      <c r="O14" s="260">
        <f t="shared" si="8"/>
        <v>0</v>
      </c>
      <c r="P14" s="182"/>
      <c r="Q14" s="274" t="str">
        <f t="shared" si="9"/>
        <v/>
      </c>
      <c r="R14" s="182"/>
      <c r="S14" s="274" t="str">
        <f t="shared" si="0"/>
        <v/>
      </c>
      <c r="T14" s="159"/>
      <c r="U14" s="274" t="str">
        <f t="shared" si="1"/>
        <v/>
      </c>
      <c r="V14" s="182"/>
      <c r="W14" s="260">
        <f t="shared" si="10"/>
        <v>0</v>
      </c>
      <c r="X14" s="182"/>
      <c r="Y14" s="260">
        <f t="shared" si="11"/>
        <v>0</v>
      </c>
      <c r="Z14" s="182"/>
      <c r="AA14" s="260">
        <f t="shared" si="12"/>
        <v>0</v>
      </c>
      <c r="AB14" s="182"/>
      <c r="AC14" s="260">
        <f t="shared" si="13"/>
        <v>0</v>
      </c>
      <c r="AD14" s="109"/>
      <c r="AE14" s="274" t="str">
        <f t="shared" si="2"/>
        <v/>
      </c>
      <c r="AF14" s="182"/>
      <c r="AG14" s="274" t="str">
        <f t="shared" si="3"/>
        <v/>
      </c>
      <c r="AH14" s="182"/>
      <c r="AI14" s="182"/>
      <c r="AJ14" s="260">
        <f t="shared" si="14"/>
        <v>0</v>
      </c>
      <c r="AK14" s="165"/>
      <c r="AL14" s="165"/>
      <c r="AM14" s="260">
        <f t="shared" si="15"/>
        <v>0</v>
      </c>
      <c r="AN14" s="182"/>
      <c r="AO14" s="182"/>
      <c r="AP14" s="46"/>
      <c r="AQ14" s="393"/>
      <c r="AR14" s="67"/>
      <c r="AS14" s="67"/>
      <c r="AT14" s="67"/>
      <c r="AU14" s="67"/>
      <c r="AV14" s="67"/>
      <c r="AW14" s="67"/>
      <c r="AX14" s="67"/>
      <c r="AY14" s="244"/>
    </row>
    <row r="15" spans="1:51" s="32" customFormat="1" ht="32.1" customHeight="1" x14ac:dyDescent="0.25">
      <c r="A15" s="47"/>
      <c r="B15" s="182"/>
      <c r="C15" s="182"/>
      <c r="D15" s="182"/>
      <c r="E15" s="182"/>
      <c r="F15" s="260">
        <f t="shared" si="4"/>
        <v>0</v>
      </c>
      <c r="G15" s="101"/>
      <c r="H15" s="260">
        <f t="shared" si="5"/>
        <v>0</v>
      </c>
      <c r="I15" s="182"/>
      <c r="J15" s="274">
        <f t="shared" si="6"/>
        <v>0</v>
      </c>
      <c r="K15" s="159"/>
      <c r="L15" s="182"/>
      <c r="M15" s="260">
        <f t="shared" si="7"/>
        <v>0</v>
      </c>
      <c r="N15" s="182"/>
      <c r="O15" s="260">
        <f t="shared" si="8"/>
        <v>0</v>
      </c>
      <c r="P15" s="182"/>
      <c r="Q15" s="274" t="str">
        <f t="shared" si="9"/>
        <v/>
      </c>
      <c r="R15" s="182"/>
      <c r="S15" s="274" t="str">
        <f t="shared" si="0"/>
        <v/>
      </c>
      <c r="T15" s="159"/>
      <c r="U15" s="274" t="str">
        <f t="shared" si="1"/>
        <v/>
      </c>
      <c r="V15" s="182"/>
      <c r="W15" s="260">
        <f t="shared" si="10"/>
        <v>0</v>
      </c>
      <c r="X15" s="182"/>
      <c r="Y15" s="260">
        <f t="shared" si="11"/>
        <v>0</v>
      </c>
      <c r="Z15" s="182"/>
      <c r="AA15" s="260">
        <f t="shared" si="12"/>
        <v>0</v>
      </c>
      <c r="AB15" s="182"/>
      <c r="AC15" s="260">
        <f t="shared" si="13"/>
        <v>0</v>
      </c>
      <c r="AD15" s="109"/>
      <c r="AE15" s="274" t="str">
        <f t="shared" si="2"/>
        <v/>
      </c>
      <c r="AF15" s="182"/>
      <c r="AG15" s="274" t="str">
        <f t="shared" si="3"/>
        <v/>
      </c>
      <c r="AH15" s="182"/>
      <c r="AI15" s="182"/>
      <c r="AJ15" s="260">
        <f t="shared" si="14"/>
        <v>0</v>
      </c>
      <c r="AK15" s="165"/>
      <c r="AL15" s="165"/>
      <c r="AM15" s="260">
        <f t="shared" si="15"/>
        <v>0</v>
      </c>
      <c r="AN15" s="182"/>
      <c r="AO15" s="182"/>
      <c r="AP15" s="46"/>
      <c r="AQ15" s="393"/>
      <c r="AR15" s="67"/>
      <c r="AS15" s="67"/>
      <c r="AT15" s="67"/>
      <c r="AU15" s="67"/>
      <c r="AV15" s="67"/>
      <c r="AW15" s="67"/>
      <c r="AX15" s="67"/>
      <c r="AY15" s="244"/>
    </row>
    <row r="16" spans="1:51" s="32" customFormat="1" ht="32.1" customHeight="1" x14ac:dyDescent="0.25">
      <c r="A16" s="47"/>
      <c r="B16" s="182"/>
      <c r="C16" s="182"/>
      <c r="D16" s="182"/>
      <c r="E16" s="182"/>
      <c r="F16" s="260">
        <f t="shared" si="4"/>
        <v>0</v>
      </c>
      <c r="G16" s="101"/>
      <c r="H16" s="260">
        <f t="shared" si="5"/>
        <v>0</v>
      </c>
      <c r="I16" s="182"/>
      <c r="J16" s="274">
        <f t="shared" si="6"/>
        <v>0</v>
      </c>
      <c r="K16" s="159"/>
      <c r="L16" s="182"/>
      <c r="M16" s="260">
        <f t="shared" si="7"/>
        <v>0</v>
      </c>
      <c r="N16" s="182"/>
      <c r="O16" s="260">
        <f t="shared" si="8"/>
        <v>0</v>
      </c>
      <c r="P16" s="182"/>
      <c r="Q16" s="274" t="str">
        <f t="shared" si="9"/>
        <v/>
      </c>
      <c r="R16" s="182"/>
      <c r="S16" s="274" t="str">
        <f t="shared" si="0"/>
        <v/>
      </c>
      <c r="T16" s="159"/>
      <c r="U16" s="274" t="str">
        <f t="shared" si="1"/>
        <v/>
      </c>
      <c r="V16" s="182"/>
      <c r="W16" s="260">
        <f t="shared" si="10"/>
        <v>0</v>
      </c>
      <c r="X16" s="182"/>
      <c r="Y16" s="260">
        <f t="shared" si="11"/>
        <v>0</v>
      </c>
      <c r="Z16" s="182"/>
      <c r="AA16" s="260">
        <f t="shared" si="12"/>
        <v>0</v>
      </c>
      <c r="AB16" s="182"/>
      <c r="AC16" s="260">
        <f t="shared" si="13"/>
        <v>0</v>
      </c>
      <c r="AD16" s="109"/>
      <c r="AE16" s="274" t="str">
        <f t="shared" si="2"/>
        <v/>
      </c>
      <c r="AF16" s="182"/>
      <c r="AG16" s="274" t="str">
        <f t="shared" si="3"/>
        <v/>
      </c>
      <c r="AH16" s="182"/>
      <c r="AI16" s="182"/>
      <c r="AJ16" s="260">
        <f t="shared" si="14"/>
        <v>0</v>
      </c>
      <c r="AK16" s="165"/>
      <c r="AL16" s="165"/>
      <c r="AM16" s="260">
        <f t="shared" si="15"/>
        <v>0</v>
      </c>
      <c r="AN16" s="182"/>
      <c r="AO16" s="182"/>
      <c r="AP16" s="46"/>
      <c r="AQ16" s="393"/>
      <c r="AR16" s="67"/>
      <c r="AS16" s="67"/>
      <c r="AT16" s="67"/>
      <c r="AU16" s="67"/>
      <c r="AV16" s="67"/>
      <c r="AW16" s="67"/>
      <c r="AX16" s="67"/>
      <c r="AY16" s="244"/>
    </row>
    <row r="17" spans="1:51" s="32" customFormat="1" ht="32.1" customHeight="1" x14ac:dyDescent="0.25">
      <c r="A17" s="47"/>
      <c r="B17" s="182"/>
      <c r="C17" s="182"/>
      <c r="D17" s="182"/>
      <c r="E17" s="182"/>
      <c r="F17" s="260">
        <f t="shared" si="4"/>
        <v>0</v>
      </c>
      <c r="G17" s="101"/>
      <c r="H17" s="260">
        <f t="shared" si="5"/>
        <v>0</v>
      </c>
      <c r="I17" s="182"/>
      <c r="J17" s="274">
        <f t="shared" si="6"/>
        <v>0</v>
      </c>
      <c r="K17" s="159"/>
      <c r="L17" s="182"/>
      <c r="M17" s="260">
        <f t="shared" si="7"/>
        <v>0</v>
      </c>
      <c r="N17" s="182"/>
      <c r="O17" s="260">
        <f t="shared" si="8"/>
        <v>0</v>
      </c>
      <c r="P17" s="182"/>
      <c r="Q17" s="274" t="str">
        <f t="shared" si="9"/>
        <v/>
      </c>
      <c r="R17" s="182"/>
      <c r="S17" s="274" t="str">
        <f t="shared" si="0"/>
        <v/>
      </c>
      <c r="T17" s="159"/>
      <c r="U17" s="274" t="str">
        <f t="shared" si="1"/>
        <v/>
      </c>
      <c r="V17" s="182"/>
      <c r="W17" s="260">
        <f t="shared" si="10"/>
        <v>0</v>
      </c>
      <c r="X17" s="182"/>
      <c r="Y17" s="260">
        <f t="shared" si="11"/>
        <v>0</v>
      </c>
      <c r="Z17" s="182"/>
      <c r="AA17" s="260">
        <f t="shared" si="12"/>
        <v>0</v>
      </c>
      <c r="AB17" s="182"/>
      <c r="AC17" s="260">
        <f t="shared" si="13"/>
        <v>0</v>
      </c>
      <c r="AD17" s="109"/>
      <c r="AE17" s="274" t="str">
        <f t="shared" si="2"/>
        <v/>
      </c>
      <c r="AF17" s="182"/>
      <c r="AG17" s="274" t="str">
        <f t="shared" si="3"/>
        <v/>
      </c>
      <c r="AH17" s="182"/>
      <c r="AI17" s="182"/>
      <c r="AJ17" s="260">
        <f t="shared" si="14"/>
        <v>0</v>
      </c>
      <c r="AK17" s="165"/>
      <c r="AL17" s="165"/>
      <c r="AM17" s="260">
        <f t="shared" si="15"/>
        <v>0</v>
      </c>
      <c r="AN17" s="182"/>
      <c r="AO17" s="182"/>
      <c r="AP17" s="46"/>
      <c r="AQ17" s="393"/>
      <c r="AR17" s="67"/>
      <c r="AS17" s="67"/>
      <c r="AT17" s="67"/>
      <c r="AU17" s="67"/>
      <c r="AV17" s="67"/>
      <c r="AW17" s="67"/>
      <c r="AX17" s="67"/>
      <c r="AY17" s="244"/>
    </row>
    <row r="18" spans="1:51" s="32" customFormat="1" ht="32.1" customHeight="1" x14ac:dyDescent="0.25">
      <c r="A18" s="47"/>
      <c r="B18" s="182"/>
      <c r="C18" s="182"/>
      <c r="D18" s="182"/>
      <c r="E18" s="182"/>
      <c r="F18" s="260">
        <f t="shared" si="4"/>
        <v>0</v>
      </c>
      <c r="G18" s="101"/>
      <c r="H18" s="260">
        <f t="shared" si="5"/>
        <v>0</v>
      </c>
      <c r="I18" s="182"/>
      <c r="J18" s="274">
        <f t="shared" si="6"/>
        <v>0</v>
      </c>
      <c r="K18" s="159"/>
      <c r="L18" s="182"/>
      <c r="M18" s="260">
        <f t="shared" si="7"/>
        <v>0</v>
      </c>
      <c r="N18" s="182"/>
      <c r="O18" s="260">
        <f t="shared" si="8"/>
        <v>0</v>
      </c>
      <c r="P18" s="182"/>
      <c r="Q18" s="274" t="str">
        <f t="shared" si="9"/>
        <v/>
      </c>
      <c r="R18" s="182"/>
      <c r="S18" s="274" t="str">
        <f t="shared" si="0"/>
        <v/>
      </c>
      <c r="T18" s="159"/>
      <c r="U18" s="274" t="str">
        <f t="shared" si="1"/>
        <v/>
      </c>
      <c r="V18" s="182"/>
      <c r="W18" s="260">
        <f t="shared" si="10"/>
        <v>0</v>
      </c>
      <c r="X18" s="182"/>
      <c r="Y18" s="260">
        <f t="shared" si="11"/>
        <v>0</v>
      </c>
      <c r="Z18" s="182"/>
      <c r="AA18" s="260">
        <f t="shared" si="12"/>
        <v>0</v>
      </c>
      <c r="AB18" s="182"/>
      <c r="AC18" s="260">
        <f t="shared" si="13"/>
        <v>0</v>
      </c>
      <c r="AD18" s="109"/>
      <c r="AE18" s="274" t="str">
        <f t="shared" si="2"/>
        <v/>
      </c>
      <c r="AF18" s="182"/>
      <c r="AG18" s="274" t="str">
        <f t="shared" si="3"/>
        <v/>
      </c>
      <c r="AH18" s="182"/>
      <c r="AI18" s="182"/>
      <c r="AJ18" s="260">
        <f t="shared" si="14"/>
        <v>0</v>
      </c>
      <c r="AK18" s="165"/>
      <c r="AL18" s="165"/>
      <c r="AM18" s="260">
        <f t="shared" si="15"/>
        <v>0</v>
      </c>
      <c r="AN18" s="182"/>
      <c r="AO18" s="182"/>
      <c r="AP18" s="46"/>
      <c r="AQ18" s="393"/>
      <c r="AR18" s="67"/>
      <c r="AS18" s="67"/>
      <c r="AT18" s="67"/>
      <c r="AU18" s="67"/>
      <c r="AV18" s="67"/>
      <c r="AW18" s="67"/>
      <c r="AX18" s="67"/>
      <c r="AY18" s="244"/>
    </row>
    <row r="19" spans="1:51" s="32" customFormat="1" ht="32.1" customHeight="1" x14ac:dyDescent="0.25">
      <c r="A19" s="47"/>
      <c r="B19" s="182"/>
      <c r="C19" s="182"/>
      <c r="D19" s="182"/>
      <c r="E19" s="182"/>
      <c r="F19" s="260">
        <f t="shared" si="4"/>
        <v>0</v>
      </c>
      <c r="G19" s="101"/>
      <c r="H19" s="260">
        <f t="shared" si="5"/>
        <v>0</v>
      </c>
      <c r="I19" s="182"/>
      <c r="J19" s="274">
        <f t="shared" si="6"/>
        <v>0</v>
      </c>
      <c r="K19" s="159"/>
      <c r="L19" s="182"/>
      <c r="M19" s="260">
        <f t="shared" si="7"/>
        <v>0</v>
      </c>
      <c r="N19" s="182"/>
      <c r="O19" s="260">
        <f t="shared" si="8"/>
        <v>0</v>
      </c>
      <c r="P19" s="182"/>
      <c r="Q19" s="274" t="str">
        <f t="shared" si="9"/>
        <v/>
      </c>
      <c r="R19" s="182"/>
      <c r="S19" s="274" t="str">
        <f t="shared" si="0"/>
        <v/>
      </c>
      <c r="T19" s="159"/>
      <c r="U19" s="274" t="str">
        <f t="shared" si="1"/>
        <v/>
      </c>
      <c r="V19" s="182"/>
      <c r="W19" s="260">
        <f t="shared" si="10"/>
        <v>0</v>
      </c>
      <c r="X19" s="182"/>
      <c r="Y19" s="260">
        <f t="shared" si="11"/>
        <v>0</v>
      </c>
      <c r="Z19" s="182"/>
      <c r="AA19" s="260">
        <f t="shared" si="12"/>
        <v>0</v>
      </c>
      <c r="AB19" s="182"/>
      <c r="AC19" s="260">
        <f t="shared" si="13"/>
        <v>0</v>
      </c>
      <c r="AD19" s="109"/>
      <c r="AE19" s="274" t="str">
        <f t="shared" si="2"/>
        <v/>
      </c>
      <c r="AF19" s="182"/>
      <c r="AG19" s="274" t="str">
        <f t="shared" si="3"/>
        <v/>
      </c>
      <c r="AH19" s="182"/>
      <c r="AI19" s="182"/>
      <c r="AJ19" s="260">
        <f t="shared" si="14"/>
        <v>0</v>
      </c>
      <c r="AK19" s="165"/>
      <c r="AL19" s="165"/>
      <c r="AM19" s="260">
        <f t="shared" si="15"/>
        <v>0</v>
      </c>
      <c r="AN19" s="182"/>
      <c r="AO19" s="182"/>
      <c r="AP19" s="46"/>
      <c r="AQ19" s="393"/>
      <c r="AR19" s="67"/>
      <c r="AS19" s="67"/>
      <c r="AT19" s="67"/>
      <c r="AU19" s="67"/>
      <c r="AV19" s="67"/>
      <c r="AW19" s="67"/>
      <c r="AX19" s="67"/>
      <c r="AY19" s="244"/>
    </row>
    <row r="20" spans="1:51" s="32" customFormat="1" ht="32.1" customHeight="1" x14ac:dyDescent="0.25">
      <c r="A20" s="47"/>
      <c r="B20" s="182"/>
      <c r="C20" s="182"/>
      <c r="D20" s="182"/>
      <c r="E20" s="182"/>
      <c r="F20" s="260">
        <f t="shared" si="4"/>
        <v>0</v>
      </c>
      <c r="G20" s="101"/>
      <c r="H20" s="260">
        <f t="shared" si="5"/>
        <v>0</v>
      </c>
      <c r="I20" s="182"/>
      <c r="J20" s="274">
        <f t="shared" si="6"/>
        <v>0</v>
      </c>
      <c r="K20" s="159"/>
      <c r="L20" s="182"/>
      <c r="M20" s="260">
        <f t="shared" si="7"/>
        <v>0</v>
      </c>
      <c r="N20" s="182"/>
      <c r="O20" s="260">
        <f t="shared" si="8"/>
        <v>0</v>
      </c>
      <c r="P20" s="182"/>
      <c r="Q20" s="274" t="str">
        <f t="shared" si="9"/>
        <v/>
      </c>
      <c r="R20" s="182"/>
      <c r="S20" s="274" t="str">
        <f t="shared" si="0"/>
        <v/>
      </c>
      <c r="T20" s="159"/>
      <c r="U20" s="274" t="str">
        <f t="shared" si="1"/>
        <v/>
      </c>
      <c r="V20" s="182"/>
      <c r="W20" s="260">
        <f t="shared" si="10"/>
        <v>0</v>
      </c>
      <c r="X20" s="182"/>
      <c r="Y20" s="260">
        <f t="shared" si="11"/>
        <v>0</v>
      </c>
      <c r="Z20" s="182"/>
      <c r="AA20" s="260">
        <f t="shared" si="12"/>
        <v>0</v>
      </c>
      <c r="AB20" s="182"/>
      <c r="AC20" s="260">
        <f t="shared" si="13"/>
        <v>0</v>
      </c>
      <c r="AD20" s="109"/>
      <c r="AE20" s="274" t="str">
        <f t="shared" si="2"/>
        <v/>
      </c>
      <c r="AF20" s="182"/>
      <c r="AG20" s="274" t="str">
        <f t="shared" si="3"/>
        <v/>
      </c>
      <c r="AH20" s="182"/>
      <c r="AI20" s="182"/>
      <c r="AJ20" s="260">
        <f t="shared" si="14"/>
        <v>0</v>
      </c>
      <c r="AK20" s="165"/>
      <c r="AL20" s="165"/>
      <c r="AM20" s="260">
        <f t="shared" si="15"/>
        <v>0</v>
      </c>
      <c r="AN20" s="182"/>
      <c r="AO20" s="182"/>
      <c r="AP20" s="46"/>
      <c r="AQ20" s="393"/>
      <c r="AR20" s="67"/>
      <c r="AS20" s="67"/>
      <c r="AT20" s="67"/>
      <c r="AU20" s="67"/>
      <c r="AV20" s="67"/>
      <c r="AW20" s="67"/>
      <c r="AX20" s="67"/>
      <c r="AY20" s="244"/>
    </row>
    <row r="21" spans="1:51" s="32" customFormat="1" ht="32.1" customHeight="1" x14ac:dyDescent="0.25">
      <c r="A21" s="47"/>
      <c r="B21" s="182"/>
      <c r="C21" s="182"/>
      <c r="D21" s="182"/>
      <c r="E21" s="182"/>
      <c r="F21" s="260">
        <f t="shared" si="4"/>
        <v>0</v>
      </c>
      <c r="G21" s="101"/>
      <c r="H21" s="260">
        <f t="shared" si="5"/>
        <v>0</v>
      </c>
      <c r="I21" s="182"/>
      <c r="J21" s="274">
        <f t="shared" si="6"/>
        <v>0</v>
      </c>
      <c r="K21" s="159"/>
      <c r="L21" s="182"/>
      <c r="M21" s="260">
        <f t="shared" si="7"/>
        <v>0</v>
      </c>
      <c r="N21" s="182"/>
      <c r="O21" s="260">
        <f t="shared" si="8"/>
        <v>0</v>
      </c>
      <c r="P21" s="182"/>
      <c r="Q21" s="274" t="str">
        <f t="shared" si="9"/>
        <v/>
      </c>
      <c r="R21" s="182"/>
      <c r="S21" s="274" t="str">
        <f t="shared" si="0"/>
        <v/>
      </c>
      <c r="T21" s="159"/>
      <c r="U21" s="274" t="str">
        <f t="shared" si="1"/>
        <v/>
      </c>
      <c r="V21" s="182"/>
      <c r="W21" s="260">
        <f t="shared" si="10"/>
        <v>0</v>
      </c>
      <c r="X21" s="182"/>
      <c r="Y21" s="260">
        <f t="shared" si="11"/>
        <v>0</v>
      </c>
      <c r="Z21" s="182"/>
      <c r="AA21" s="260">
        <f t="shared" si="12"/>
        <v>0</v>
      </c>
      <c r="AB21" s="182"/>
      <c r="AC21" s="260">
        <f t="shared" si="13"/>
        <v>0</v>
      </c>
      <c r="AD21" s="109"/>
      <c r="AE21" s="274" t="str">
        <f t="shared" si="2"/>
        <v/>
      </c>
      <c r="AF21" s="182"/>
      <c r="AG21" s="274" t="str">
        <f t="shared" si="3"/>
        <v/>
      </c>
      <c r="AH21" s="182"/>
      <c r="AI21" s="182"/>
      <c r="AJ21" s="260">
        <f t="shared" si="14"/>
        <v>0</v>
      </c>
      <c r="AK21" s="165"/>
      <c r="AL21" s="165"/>
      <c r="AM21" s="260">
        <f t="shared" si="15"/>
        <v>0</v>
      </c>
      <c r="AN21" s="182"/>
      <c r="AO21" s="182"/>
      <c r="AP21" s="46"/>
      <c r="AQ21" s="397"/>
      <c r="AR21" s="67"/>
      <c r="AS21" s="67"/>
      <c r="AT21" s="67"/>
      <c r="AU21" s="67"/>
      <c r="AV21" s="67"/>
      <c r="AW21" s="67"/>
      <c r="AX21" s="67"/>
      <c r="AY21" s="244"/>
    </row>
    <row r="22" spans="1:51" s="32" customFormat="1" ht="32.1" customHeight="1" x14ac:dyDescent="0.25">
      <c r="A22" s="47"/>
      <c r="B22" s="182"/>
      <c r="C22" s="182"/>
      <c r="D22" s="182"/>
      <c r="E22" s="182"/>
      <c r="F22" s="260">
        <f t="shared" si="4"/>
        <v>0</v>
      </c>
      <c r="G22" s="101"/>
      <c r="H22" s="260">
        <f t="shared" si="5"/>
        <v>0</v>
      </c>
      <c r="I22" s="182"/>
      <c r="J22" s="274">
        <f t="shared" si="6"/>
        <v>0</v>
      </c>
      <c r="K22" s="159"/>
      <c r="L22" s="182"/>
      <c r="M22" s="260">
        <f t="shared" si="7"/>
        <v>0</v>
      </c>
      <c r="N22" s="182"/>
      <c r="O22" s="260">
        <f t="shared" si="8"/>
        <v>0</v>
      </c>
      <c r="P22" s="182"/>
      <c r="Q22" s="274" t="str">
        <f t="shared" si="9"/>
        <v/>
      </c>
      <c r="R22" s="182"/>
      <c r="S22" s="274" t="str">
        <f t="shared" si="0"/>
        <v/>
      </c>
      <c r="T22" s="159"/>
      <c r="U22" s="274" t="str">
        <f t="shared" si="1"/>
        <v/>
      </c>
      <c r="V22" s="182"/>
      <c r="W22" s="260">
        <f t="shared" si="10"/>
        <v>0</v>
      </c>
      <c r="X22" s="182"/>
      <c r="Y22" s="260">
        <f t="shared" si="11"/>
        <v>0</v>
      </c>
      <c r="Z22" s="182"/>
      <c r="AA22" s="260">
        <f t="shared" si="12"/>
        <v>0</v>
      </c>
      <c r="AB22" s="182"/>
      <c r="AC22" s="260">
        <f t="shared" si="13"/>
        <v>0</v>
      </c>
      <c r="AD22" s="109"/>
      <c r="AE22" s="274" t="str">
        <f t="shared" si="2"/>
        <v/>
      </c>
      <c r="AF22" s="182"/>
      <c r="AG22" s="274" t="str">
        <f t="shared" si="3"/>
        <v/>
      </c>
      <c r="AH22" s="182"/>
      <c r="AI22" s="182"/>
      <c r="AJ22" s="260">
        <f t="shared" si="14"/>
        <v>0</v>
      </c>
      <c r="AK22" s="165"/>
      <c r="AL22" s="165"/>
      <c r="AM22" s="260">
        <f t="shared" si="15"/>
        <v>0</v>
      </c>
      <c r="AN22" s="182"/>
      <c r="AO22" s="182"/>
      <c r="AP22" s="46"/>
      <c r="AQ22" s="393"/>
      <c r="AR22" s="67"/>
      <c r="AS22" s="67"/>
      <c r="AT22" s="67"/>
      <c r="AU22" s="67"/>
      <c r="AV22" s="67"/>
      <c r="AW22" s="67"/>
      <c r="AX22" s="67"/>
      <c r="AY22" s="244"/>
    </row>
    <row r="23" spans="1:51" s="32" customFormat="1" ht="32.1" customHeight="1" x14ac:dyDescent="0.25">
      <c r="A23" s="47"/>
      <c r="B23" s="182"/>
      <c r="C23" s="182"/>
      <c r="D23" s="182"/>
      <c r="E23" s="182"/>
      <c r="F23" s="260">
        <f t="shared" si="4"/>
        <v>0</v>
      </c>
      <c r="G23" s="101"/>
      <c r="H23" s="260">
        <f t="shared" si="5"/>
        <v>0</v>
      </c>
      <c r="I23" s="182"/>
      <c r="J23" s="274">
        <f t="shared" si="6"/>
        <v>0</v>
      </c>
      <c r="K23" s="159"/>
      <c r="L23" s="182"/>
      <c r="M23" s="260">
        <f t="shared" si="7"/>
        <v>0</v>
      </c>
      <c r="N23" s="182"/>
      <c r="O23" s="260">
        <f t="shared" si="8"/>
        <v>0</v>
      </c>
      <c r="P23" s="182"/>
      <c r="Q23" s="274" t="str">
        <f t="shared" si="9"/>
        <v/>
      </c>
      <c r="R23" s="182"/>
      <c r="S23" s="274" t="str">
        <f t="shared" si="0"/>
        <v/>
      </c>
      <c r="T23" s="159"/>
      <c r="U23" s="274" t="str">
        <f t="shared" si="1"/>
        <v/>
      </c>
      <c r="V23" s="182"/>
      <c r="W23" s="260">
        <f t="shared" si="10"/>
        <v>0</v>
      </c>
      <c r="X23" s="182"/>
      <c r="Y23" s="260">
        <f t="shared" si="11"/>
        <v>0</v>
      </c>
      <c r="Z23" s="182"/>
      <c r="AA23" s="260">
        <f t="shared" si="12"/>
        <v>0</v>
      </c>
      <c r="AB23" s="182"/>
      <c r="AC23" s="260">
        <f t="shared" si="13"/>
        <v>0</v>
      </c>
      <c r="AD23" s="109"/>
      <c r="AE23" s="274" t="str">
        <f t="shared" si="2"/>
        <v/>
      </c>
      <c r="AF23" s="182"/>
      <c r="AG23" s="274" t="str">
        <f t="shared" si="3"/>
        <v/>
      </c>
      <c r="AH23" s="182"/>
      <c r="AI23" s="182"/>
      <c r="AJ23" s="260">
        <f t="shared" si="14"/>
        <v>0</v>
      </c>
      <c r="AK23" s="165"/>
      <c r="AL23" s="165"/>
      <c r="AM23" s="260">
        <f t="shared" si="15"/>
        <v>0</v>
      </c>
      <c r="AN23" s="182"/>
      <c r="AO23" s="182"/>
      <c r="AP23" s="46"/>
      <c r="AQ23" s="393"/>
      <c r="AR23" s="67"/>
      <c r="AS23" s="67"/>
      <c r="AT23" s="67"/>
      <c r="AU23" s="67"/>
      <c r="AV23" s="67"/>
      <c r="AW23" s="67"/>
      <c r="AX23" s="67"/>
      <c r="AY23" s="244"/>
    </row>
    <row r="24" spans="1:51" s="32" customFormat="1" ht="32.1" customHeight="1" x14ac:dyDescent="0.25">
      <c r="A24" s="47"/>
      <c r="B24" s="182"/>
      <c r="C24" s="182"/>
      <c r="D24" s="182"/>
      <c r="E24" s="182"/>
      <c r="F24" s="260">
        <f t="shared" si="4"/>
        <v>0</v>
      </c>
      <c r="G24" s="101"/>
      <c r="H24" s="260">
        <f t="shared" si="5"/>
        <v>0</v>
      </c>
      <c r="I24" s="182"/>
      <c r="J24" s="274">
        <f t="shared" si="6"/>
        <v>0</v>
      </c>
      <c r="K24" s="159"/>
      <c r="L24" s="182"/>
      <c r="M24" s="260">
        <f t="shared" si="7"/>
        <v>0</v>
      </c>
      <c r="N24" s="182"/>
      <c r="O24" s="260">
        <f t="shared" si="8"/>
        <v>0</v>
      </c>
      <c r="P24" s="182"/>
      <c r="Q24" s="274" t="str">
        <f t="shared" si="9"/>
        <v/>
      </c>
      <c r="R24" s="182"/>
      <c r="S24" s="274" t="str">
        <f t="shared" si="0"/>
        <v/>
      </c>
      <c r="T24" s="159"/>
      <c r="U24" s="274" t="str">
        <f t="shared" si="1"/>
        <v/>
      </c>
      <c r="V24" s="182"/>
      <c r="W24" s="260">
        <f t="shared" si="10"/>
        <v>0</v>
      </c>
      <c r="X24" s="182"/>
      <c r="Y24" s="260">
        <f t="shared" si="11"/>
        <v>0</v>
      </c>
      <c r="Z24" s="182"/>
      <c r="AA24" s="260">
        <f t="shared" si="12"/>
        <v>0</v>
      </c>
      <c r="AB24" s="182"/>
      <c r="AC24" s="260">
        <f t="shared" si="13"/>
        <v>0</v>
      </c>
      <c r="AD24" s="109"/>
      <c r="AE24" s="274" t="str">
        <f t="shared" si="2"/>
        <v/>
      </c>
      <c r="AF24" s="182"/>
      <c r="AG24" s="274" t="str">
        <f t="shared" si="3"/>
        <v/>
      </c>
      <c r="AH24" s="182"/>
      <c r="AI24" s="182"/>
      <c r="AJ24" s="260">
        <f t="shared" si="14"/>
        <v>0</v>
      </c>
      <c r="AK24" s="165"/>
      <c r="AL24" s="165"/>
      <c r="AM24" s="260">
        <f t="shared" si="15"/>
        <v>0</v>
      </c>
      <c r="AN24" s="182"/>
      <c r="AO24" s="182"/>
      <c r="AP24" s="46"/>
      <c r="AQ24" s="393"/>
      <c r="AR24" s="67"/>
      <c r="AS24" s="67"/>
      <c r="AT24" s="67"/>
      <c r="AU24" s="67"/>
      <c r="AV24" s="67"/>
      <c r="AW24" s="67"/>
      <c r="AX24" s="67"/>
      <c r="AY24" s="244"/>
    </row>
    <row r="25" spans="1:51" s="32" customFormat="1" ht="32.1" customHeight="1" x14ac:dyDescent="0.25">
      <c r="A25" s="47"/>
      <c r="B25" s="182"/>
      <c r="C25" s="182"/>
      <c r="D25" s="182"/>
      <c r="E25" s="182"/>
      <c r="F25" s="260">
        <f t="shared" si="4"/>
        <v>0</v>
      </c>
      <c r="G25" s="101"/>
      <c r="H25" s="260">
        <f t="shared" si="5"/>
        <v>0</v>
      </c>
      <c r="I25" s="182"/>
      <c r="J25" s="274">
        <f t="shared" si="6"/>
        <v>0</v>
      </c>
      <c r="K25" s="159"/>
      <c r="L25" s="182"/>
      <c r="M25" s="260">
        <f t="shared" si="7"/>
        <v>0</v>
      </c>
      <c r="N25" s="182"/>
      <c r="O25" s="260">
        <f t="shared" si="8"/>
        <v>0</v>
      </c>
      <c r="P25" s="182"/>
      <c r="Q25" s="274" t="str">
        <f t="shared" si="9"/>
        <v/>
      </c>
      <c r="R25" s="182"/>
      <c r="S25" s="274" t="str">
        <f t="shared" si="0"/>
        <v/>
      </c>
      <c r="T25" s="159"/>
      <c r="U25" s="274" t="str">
        <f t="shared" si="1"/>
        <v/>
      </c>
      <c r="V25" s="182"/>
      <c r="W25" s="260">
        <f t="shared" si="10"/>
        <v>0</v>
      </c>
      <c r="X25" s="182"/>
      <c r="Y25" s="260">
        <f t="shared" si="11"/>
        <v>0</v>
      </c>
      <c r="Z25" s="182"/>
      <c r="AA25" s="260">
        <f t="shared" si="12"/>
        <v>0</v>
      </c>
      <c r="AB25" s="182"/>
      <c r="AC25" s="260">
        <f t="shared" si="13"/>
        <v>0</v>
      </c>
      <c r="AD25" s="109"/>
      <c r="AE25" s="274" t="str">
        <f t="shared" si="2"/>
        <v/>
      </c>
      <c r="AF25" s="182"/>
      <c r="AG25" s="274" t="str">
        <f t="shared" si="3"/>
        <v/>
      </c>
      <c r="AH25" s="182"/>
      <c r="AI25" s="182"/>
      <c r="AJ25" s="260">
        <f t="shared" si="14"/>
        <v>0</v>
      </c>
      <c r="AK25" s="165"/>
      <c r="AL25" s="165"/>
      <c r="AM25" s="260">
        <f t="shared" si="15"/>
        <v>0</v>
      </c>
      <c r="AN25" s="182"/>
      <c r="AO25" s="182"/>
      <c r="AP25" s="46"/>
      <c r="AQ25" s="393"/>
      <c r="AR25" s="67"/>
      <c r="AS25" s="67"/>
      <c r="AT25" s="67"/>
      <c r="AU25" s="67"/>
      <c r="AV25" s="67"/>
      <c r="AW25" s="67"/>
      <c r="AX25" s="67"/>
      <c r="AY25" s="244"/>
    </row>
    <row r="26" spans="1:51" s="32" customFormat="1" ht="32.1" customHeight="1" x14ac:dyDescent="0.25">
      <c r="A26" s="47"/>
      <c r="B26" s="182"/>
      <c r="C26" s="182"/>
      <c r="D26" s="182"/>
      <c r="E26" s="182"/>
      <c r="F26" s="260">
        <f t="shared" si="4"/>
        <v>0</v>
      </c>
      <c r="G26" s="101"/>
      <c r="H26" s="260">
        <f t="shared" si="5"/>
        <v>0</v>
      </c>
      <c r="I26" s="182"/>
      <c r="J26" s="274">
        <f t="shared" si="6"/>
        <v>0</v>
      </c>
      <c r="K26" s="159"/>
      <c r="L26" s="182"/>
      <c r="M26" s="260">
        <f t="shared" si="7"/>
        <v>0</v>
      </c>
      <c r="N26" s="182"/>
      <c r="O26" s="260">
        <f t="shared" si="8"/>
        <v>0</v>
      </c>
      <c r="P26" s="182"/>
      <c r="Q26" s="274" t="str">
        <f t="shared" si="9"/>
        <v/>
      </c>
      <c r="R26" s="182"/>
      <c r="S26" s="274" t="str">
        <f t="shared" si="0"/>
        <v/>
      </c>
      <c r="T26" s="159"/>
      <c r="U26" s="274" t="str">
        <f t="shared" si="1"/>
        <v/>
      </c>
      <c r="V26" s="182"/>
      <c r="W26" s="260">
        <f t="shared" si="10"/>
        <v>0</v>
      </c>
      <c r="X26" s="182"/>
      <c r="Y26" s="260">
        <f t="shared" si="11"/>
        <v>0</v>
      </c>
      <c r="Z26" s="182"/>
      <c r="AA26" s="260">
        <f t="shared" si="12"/>
        <v>0</v>
      </c>
      <c r="AB26" s="182"/>
      <c r="AC26" s="260">
        <f t="shared" si="13"/>
        <v>0</v>
      </c>
      <c r="AD26" s="109"/>
      <c r="AE26" s="274" t="str">
        <f t="shared" si="2"/>
        <v/>
      </c>
      <c r="AF26" s="182"/>
      <c r="AG26" s="274" t="str">
        <f t="shared" si="3"/>
        <v/>
      </c>
      <c r="AH26" s="182"/>
      <c r="AI26" s="182"/>
      <c r="AJ26" s="260">
        <f t="shared" si="14"/>
        <v>0</v>
      </c>
      <c r="AK26" s="165"/>
      <c r="AL26" s="165"/>
      <c r="AM26" s="260">
        <f t="shared" si="15"/>
        <v>0</v>
      </c>
      <c r="AN26" s="182"/>
      <c r="AO26" s="182"/>
      <c r="AP26" s="46"/>
      <c r="AQ26" s="393"/>
      <c r="AR26" s="67"/>
      <c r="AS26" s="67"/>
      <c r="AT26" s="67"/>
      <c r="AU26" s="67"/>
      <c r="AV26" s="67"/>
      <c r="AW26" s="67"/>
      <c r="AX26" s="67"/>
      <c r="AY26" s="244"/>
    </row>
    <row r="27" spans="1:51" s="32" customFormat="1" ht="32.1" customHeight="1" x14ac:dyDescent="0.25">
      <c r="A27" s="47"/>
      <c r="B27" s="182"/>
      <c r="C27" s="182"/>
      <c r="D27" s="182"/>
      <c r="E27" s="182"/>
      <c r="F27" s="260">
        <f t="shared" si="4"/>
        <v>0</v>
      </c>
      <c r="G27" s="101"/>
      <c r="H27" s="260">
        <f t="shared" si="5"/>
        <v>0</v>
      </c>
      <c r="I27" s="182"/>
      <c r="J27" s="274">
        <f t="shared" si="6"/>
        <v>0</v>
      </c>
      <c r="K27" s="159"/>
      <c r="L27" s="182"/>
      <c r="M27" s="260">
        <f t="shared" si="7"/>
        <v>0</v>
      </c>
      <c r="N27" s="182"/>
      <c r="O27" s="260">
        <f t="shared" si="8"/>
        <v>0</v>
      </c>
      <c r="P27" s="182"/>
      <c r="Q27" s="274" t="str">
        <f t="shared" si="9"/>
        <v/>
      </c>
      <c r="R27" s="182"/>
      <c r="S27" s="274" t="str">
        <f t="shared" si="0"/>
        <v/>
      </c>
      <c r="T27" s="159"/>
      <c r="U27" s="274" t="str">
        <f t="shared" si="1"/>
        <v/>
      </c>
      <c r="V27" s="182"/>
      <c r="W27" s="260">
        <f t="shared" si="10"/>
        <v>0</v>
      </c>
      <c r="X27" s="182"/>
      <c r="Y27" s="260">
        <f t="shared" si="11"/>
        <v>0</v>
      </c>
      <c r="Z27" s="182"/>
      <c r="AA27" s="260">
        <f t="shared" si="12"/>
        <v>0</v>
      </c>
      <c r="AB27" s="182"/>
      <c r="AC27" s="260">
        <f t="shared" si="13"/>
        <v>0</v>
      </c>
      <c r="AD27" s="109"/>
      <c r="AE27" s="274" t="str">
        <f t="shared" si="2"/>
        <v/>
      </c>
      <c r="AF27" s="182"/>
      <c r="AG27" s="274" t="str">
        <f t="shared" si="3"/>
        <v/>
      </c>
      <c r="AH27" s="182"/>
      <c r="AI27" s="182"/>
      <c r="AJ27" s="260">
        <f t="shared" si="14"/>
        <v>0</v>
      </c>
      <c r="AK27" s="165"/>
      <c r="AL27" s="165"/>
      <c r="AM27" s="260">
        <f t="shared" si="15"/>
        <v>0</v>
      </c>
      <c r="AN27" s="182"/>
      <c r="AO27" s="182"/>
      <c r="AP27" s="46"/>
      <c r="AQ27" s="393"/>
      <c r="AR27" s="67"/>
      <c r="AS27" s="67"/>
      <c r="AT27" s="67"/>
      <c r="AU27" s="67"/>
      <c r="AV27" s="67"/>
      <c r="AW27" s="67"/>
      <c r="AX27" s="67"/>
      <c r="AY27" s="244"/>
    </row>
    <row r="28" spans="1:51" s="32" customFormat="1" ht="32.1" customHeight="1" x14ac:dyDescent="0.25">
      <c r="A28" s="47"/>
      <c r="B28" s="182"/>
      <c r="C28" s="182"/>
      <c r="D28" s="182"/>
      <c r="E28" s="182"/>
      <c r="F28" s="260">
        <f t="shared" si="4"/>
        <v>0</v>
      </c>
      <c r="G28" s="101"/>
      <c r="H28" s="260">
        <f t="shared" si="5"/>
        <v>0</v>
      </c>
      <c r="I28" s="182"/>
      <c r="J28" s="274">
        <f t="shared" si="6"/>
        <v>0</v>
      </c>
      <c r="K28" s="159"/>
      <c r="L28" s="182"/>
      <c r="M28" s="260">
        <f t="shared" si="7"/>
        <v>0</v>
      </c>
      <c r="N28" s="182"/>
      <c r="O28" s="260">
        <f t="shared" si="8"/>
        <v>0</v>
      </c>
      <c r="P28" s="182"/>
      <c r="Q28" s="274" t="str">
        <f t="shared" si="9"/>
        <v/>
      </c>
      <c r="R28" s="182"/>
      <c r="S28" s="274" t="str">
        <f t="shared" si="0"/>
        <v/>
      </c>
      <c r="T28" s="159"/>
      <c r="U28" s="274" t="str">
        <f t="shared" si="1"/>
        <v/>
      </c>
      <c r="V28" s="182"/>
      <c r="W28" s="260">
        <f t="shared" si="10"/>
        <v>0</v>
      </c>
      <c r="X28" s="182"/>
      <c r="Y28" s="260">
        <f t="shared" si="11"/>
        <v>0</v>
      </c>
      <c r="Z28" s="182"/>
      <c r="AA28" s="260">
        <f t="shared" si="12"/>
        <v>0</v>
      </c>
      <c r="AB28" s="182"/>
      <c r="AC28" s="260">
        <f t="shared" si="13"/>
        <v>0</v>
      </c>
      <c r="AD28" s="109"/>
      <c r="AE28" s="274" t="str">
        <f t="shared" si="2"/>
        <v/>
      </c>
      <c r="AF28" s="182"/>
      <c r="AG28" s="274" t="str">
        <f t="shared" si="3"/>
        <v/>
      </c>
      <c r="AH28" s="182"/>
      <c r="AI28" s="182"/>
      <c r="AJ28" s="260">
        <f t="shared" si="14"/>
        <v>0</v>
      </c>
      <c r="AK28" s="165"/>
      <c r="AL28" s="165"/>
      <c r="AM28" s="260">
        <f t="shared" si="15"/>
        <v>0</v>
      </c>
      <c r="AN28" s="182"/>
      <c r="AO28" s="182"/>
      <c r="AP28" s="46"/>
      <c r="AQ28" s="393"/>
      <c r="AR28" s="67"/>
      <c r="AS28" s="67"/>
      <c r="AT28" s="67"/>
      <c r="AU28" s="67"/>
      <c r="AV28" s="67"/>
      <c r="AW28" s="67"/>
      <c r="AX28" s="67"/>
      <c r="AY28" s="244"/>
    </row>
    <row r="29" spans="1:51" s="32" customFormat="1" ht="32.1" customHeight="1" x14ac:dyDescent="0.25">
      <c r="A29" s="47"/>
      <c r="B29" s="182"/>
      <c r="C29" s="182"/>
      <c r="D29" s="182"/>
      <c r="E29" s="182"/>
      <c r="F29" s="260">
        <f t="shared" si="4"/>
        <v>0</v>
      </c>
      <c r="G29" s="101"/>
      <c r="H29" s="260">
        <f t="shared" si="5"/>
        <v>0</v>
      </c>
      <c r="I29" s="182"/>
      <c r="J29" s="274">
        <f t="shared" si="6"/>
        <v>0</v>
      </c>
      <c r="K29" s="159"/>
      <c r="L29" s="182"/>
      <c r="M29" s="260">
        <f t="shared" si="7"/>
        <v>0</v>
      </c>
      <c r="N29" s="182"/>
      <c r="O29" s="260">
        <f t="shared" si="8"/>
        <v>0</v>
      </c>
      <c r="P29" s="182"/>
      <c r="Q29" s="274" t="str">
        <f t="shared" si="9"/>
        <v/>
      </c>
      <c r="R29" s="182"/>
      <c r="S29" s="274" t="str">
        <f t="shared" si="0"/>
        <v/>
      </c>
      <c r="T29" s="159"/>
      <c r="U29" s="274" t="str">
        <f t="shared" si="1"/>
        <v/>
      </c>
      <c r="V29" s="182"/>
      <c r="W29" s="260">
        <f t="shared" si="10"/>
        <v>0</v>
      </c>
      <c r="X29" s="182"/>
      <c r="Y29" s="260">
        <f t="shared" si="11"/>
        <v>0</v>
      </c>
      <c r="Z29" s="182"/>
      <c r="AA29" s="260">
        <f t="shared" si="12"/>
        <v>0</v>
      </c>
      <c r="AB29" s="182"/>
      <c r="AC29" s="260">
        <f t="shared" si="13"/>
        <v>0</v>
      </c>
      <c r="AD29" s="109"/>
      <c r="AE29" s="274" t="str">
        <f t="shared" si="2"/>
        <v/>
      </c>
      <c r="AF29" s="182"/>
      <c r="AG29" s="274" t="str">
        <f t="shared" si="3"/>
        <v/>
      </c>
      <c r="AH29" s="182"/>
      <c r="AI29" s="182"/>
      <c r="AJ29" s="260">
        <f t="shared" si="14"/>
        <v>0</v>
      </c>
      <c r="AK29" s="165"/>
      <c r="AL29" s="165"/>
      <c r="AM29" s="260">
        <f t="shared" si="15"/>
        <v>0</v>
      </c>
      <c r="AN29" s="182"/>
      <c r="AO29" s="182"/>
      <c r="AP29" s="46"/>
      <c r="AQ29" s="393"/>
      <c r="AR29" s="67"/>
      <c r="AS29" s="67"/>
      <c r="AT29" s="67"/>
      <c r="AU29" s="67"/>
      <c r="AV29" s="67"/>
      <c r="AW29" s="67"/>
      <c r="AX29" s="67"/>
      <c r="AY29" s="244"/>
    </row>
    <row r="30" spans="1:51" s="32" customFormat="1" ht="32.1" customHeight="1" x14ac:dyDescent="0.25">
      <c r="A30" s="47"/>
      <c r="B30" s="182"/>
      <c r="C30" s="182"/>
      <c r="D30" s="182"/>
      <c r="E30" s="182"/>
      <c r="F30" s="260">
        <f t="shared" si="4"/>
        <v>0</v>
      </c>
      <c r="G30" s="101"/>
      <c r="H30" s="260">
        <f t="shared" si="5"/>
        <v>0</v>
      </c>
      <c r="I30" s="182"/>
      <c r="J30" s="274">
        <f t="shared" si="6"/>
        <v>0</v>
      </c>
      <c r="K30" s="159"/>
      <c r="L30" s="182"/>
      <c r="M30" s="260">
        <f t="shared" si="7"/>
        <v>0</v>
      </c>
      <c r="N30" s="182"/>
      <c r="O30" s="260">
        <f t="shared" si="8"/>
        <v>0</v>
      </c>
      <c r="P30" s="182"/>
      <c r="Q30" s="274" t="str">
        <f t="shared" si="9"/>
        <v/>
      </c>
      <c r="R30" s="182"/>
      <c r="S30" s="274" t="str">
        <f t="shared" si="0"/>
        <v/>
      </c>
      <c r="T30" s="159"/>
      <c r="U30" s="274" t="str">
        <f t="shared" si="1"/>
        <v/>
      </c>
      <c r="V30" s="182"/>
      <c r="W30" s="260">
        <f t="shared" si="10"/>
        <v>0</v>
      </c>
      <c r="X30" s="182"/>
      <c r="Y30" s="260">
        <f t="shared" si="11"/>
        <v>0</v>
      </c>
      <c r="Z30" s="182"/>
      <c r="AA30" s="260">
        <f t="shared" si="12"/>
        <v>0</v>
      </c>
      <c r="AB30" s="182"/>
      <c r="AC30" s="260">
        <f t="shared" si="13"/>
        <v>0</v>
      </c>
      <c r="AD30" s="109"/>
      <c r="AE30" s="274" t="str">
        <f t="shared" si="2"/>
        <v/>
      </c>
      <c r="AF30" s="182"/>
      <c r="AG30" s="274" t="str">
        <f t="shared" si="3"/>
        <v/>
      </c>
      <c r="AH30" s="182"/>
      <c r="AI30" s="182"/>
      <c r="AJ30" s="260">
        <f t="shared" si="14"/>
        <v>0</v>
      </c>
      <c r="AK30" s="165"/>
      <c r="AL30" s="165"/>
      <c r="AM30" s="260">
        <f t="shared" si="15"/>
        <v>0</v>
      </c>
      <c r="AN30" s="182"/>
      <c r="AO30" s="182"/>
      <c r="AP30" s="46"/>
      <c r="AQ30" s="393"/>
      <c r="AR30" s="67"/>
      <c r="AS30" s="67"/>
      <c r="AT30" s="67"/>
      <c r="AU30" s="67"/>
      <c r="AV30" s="67"/>
      <c r="AW30" s="67"/>
      <c r="AX30" s="67"/>
      <c r="AY30" s="244"/>
    </row>
    <row r="31" spans="1:51" s="32" customFormat="1" ht="32.1" customHeight="1" x14ac:dyDescent="0.25">
      <c r="A31" s="47"/>
      <c r="B31" s="182"/>
      <c r="C31" s="182"/>
      <c r="D31" s="182"/>
      <c r="E31" s="182"/>
      <c r="F31" s="260">
        <f t="shared" si="4"/>
        <v>0</v>
      </c>
      <c r="G31" s="101"/>
      <c r="H31" s="260">
        <f t="shared" si="5"/>
        <v>0</v>
      </c>
      <c r="I31" s="182"/>
      <c r="J31" s="274">
        <f t="shared" si="6"/>
        <v>0</v>
      </c>
      <c r="K31" s="159"/>
      <c r="L31" s="182"/>
      <c r="M31" s="260">
        <f t="shared" si="7"/>
        <v>0</v>
      </c>
      <c r="N31" s="182"/>
      <c r="O31" s="260">
        <f t="shared" si="8"/>
        <v>0</v>
      </c>
      <c r="P31" s="182"/>
      <c r="Q31" s="274" t="str">
        <f t="shared" si="9"/>
        <v/>
      </c>
      <c r="R31" s="182"/>
      <c r="S31" s="274" t="str">
        <f t="shared" si="0"/>
        <v/>
      </c>
      <c r="T31" s="159"/>
      <c r="U31" s="274" t="str">
        <f t="shared" si="1"/>
        <v/>
      </c>
      <c r="V31" s="182"/>
      <c r="W31" s="260">
        <f t="shared" si="10"/>
        <v>0</v>
      </c>
      <c r="X31" s="182"/>
      <c r="Y31" s="260">
        <f t="shared" si="11"/>
        <v>0</v>
      </c>
      <c r="Z31" s="182"/>
      <c r="AA31" s="260">
        <f t="shared" si="12"/>
        <v>0</v>
      </c>
      <c r="AB31" s="182"/>
      <c r="AC31" s="260">
        <f t="shared" si="13"/>
        <v>0</v>
      </c>
      <c r="AD31" s="109"/>
      <c r="AE31" s="274" t="str">
        <f t="shared" si="2"/>
        <v/>
      </c>
      <c r="AF31" s="182"/>
      <c r="AG31" s="274" t="str">
        <f t="shared" si="3"/>
        <v/>
      </c>
      <c r="AH31" s="182"/>
      <c r="AI31" s="182"/>
      <c r="AJ31" s="260">
        <f t="shared" si="14"/>
        <v>0</v>
      </c>
      <c r="AK31" s="165"/>
      <c r="AL31" s="165"/>
      <c r="AM31" s="260">
        <f t="shared" si="15"/>
        <v>0</v>
      </c>
      <c r="AN31" s="182"/>
      <c r="AO31" s="182"/>
      <c r="AP31" s="46"/>
      <c r="AQ31" s="393"/>
      <c r="AR31" s="67"/>
      <c r="AS31" s="67"/>
      <c r="AT31" s="67"/>
      <c r="AU31" s="67"/>
      <c r="AV31" s="67"/>
      <c r="AW31" s="67"/>
      <c r="AX31" s="67"/>
      <c r="AY31" s="244"/>
    </row>
    <row r="32" spans="1:51" s="32" customFormat="1" ht="32.1" customHeight="1" thickBot="1" x14ac:dyDescent="0.3">
      <c r="A32" s="29"/>
      <c r="B32" s="30"/>
      <c r="C32" s="30"/>
      <c r="D32" s="30"/>
      <c r="E32" s="30"/>
      <c r="F32" s="34">
        <f t="shared" si="4"/>
        <v>0</v>
      </c>
      <c r="G32" s="111"/>
      <c r="H32" s="34">
        <f t="shared" si="5"/>
        <v>0</v>
      </c>
      <c r="I32" s="30"/>
      <c r="J32" s="184">
        <f t="shared" si="6"/>
        <v>0</v>
      </c>
      <c r="K32" s="160"/>
      <c r="L32" s="30"/>
      <c r="M32" s="34">
        <f t="shared" si="7"/>
        <v>0</v>
      </c>
      <c r="N32" s="30"/>
      <c r="O32" s="34">
        <f t="shared" si="8"/>
        <v>0</v>
      </c>
      <c r="P32" s="30"/>
      <c r="Q32" s="184" t="str">
        <f t="shared" si="9"/>
        <v/>
      </c>
      <c r="R32" s="30"/>
      <c r="S32" s="184" t="str">
        <f t="shared" si="0"/>
        <v/>
      </c>
      <c r="T32" s="160"/>
      <c r="U32" s="184" t="str">
        <f t="shared" si="1"/>
        <v/>
      </c>
      <c r="V32" s="30"/>
      <c r="W32" s="34">
        <f t="shared" si="10"/>
        <v>0</v>
      </c>
      <c r="X32" s="30"/>
      <c r="Y32" s="34">
        <f t="shared" si="11"/>
        <v>0</v>
      </c>
      <c r="Z32" s="30"/>
      <c r="AA32" s="34">
        <f t="shared" si="12"/>
        <v>0</v>
      </c>
      <c r="AB32" s="30"/>
      <c r="AC32" s="34">
        <f t="shared" si="13"/>
        <v>0</v>
      </c>
      <c r="AD32" s="108"/>
      <c r="AE32" s="184" t="str">
        <f t="shared" si="2"/>
        <v/>
      </c>
      <c r="AF32" s="30"/>
      <c r="AG32" s="184" t="str">
        <f t="shared" si="3"/>
        <v/>
      </c>
      <c r="AH32" s="30"/>
      <c r="AI32" s="30"/>
      <c r="AJ32" s="34">
        <f t="shared" si="14"/>
        <v>0</v>
      </c>
      <c r="AK32" s="30"/>
      <c r="AL32" s="30"/>
      <c r="AM32" s="34">
        <f t="shared" si="15"/>
        <v>0</v>
      </c>
      <c r="AN32" s="30"/>
      <c r="AO32" s="30"/>
      <c r="AP32" s="31"/>
      <c r="AQ32" s="391"/>
      <c r="AR32" s="306"/>
      <c r="AS32" s="306"/>
      <c r="AT32" s="306"/>
      <c r="AU32" s="306"/>
      <c r="AV32" s="306"/>
      <c r="AW32" s="306"/>
      <c r="AX32" s="306"/>
      <c r="AY32" s="307"/>
    </row>
    <row r="33" spans="1:42" ht="24.75" customHeight="1" x14ac:dyDescent="0.25">
      <c r="A33" s="166"/>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8"/>
    </row>
    <row r="34" spans="1:42" ht="24.75" customHeight="1" x14ac:dyDescent="0.25">
      <c r="A34" s="648" t="s">
        <v>828</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642"/>
    </row>
    <row r="35" spans="1:42" ht="24.75" customHeight="1" thickBot="1" x14ac:dyDescent="0.3">
      <c r="A35" s="837" t="s">
        <v>198</v>
      </c>
      <c r="B35" s="1126"/>
      <c r="C35" s="1126"/>
      <c r="D35" s="1126"/>
      <c r="E35" s="1126"/>
      <c r="F35" s="1126"/>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657"/>
    </row>
    <row r="36" spans="1:42" ht="25.5" customHeight="1" x14ac:dyDescent="0.25">
      <c r="A36" s="6"/>
    </row>
    <row r="37" spans="1:42" ht="25.5" customHeight="1" x14ac:dyDescent="0.25">
      <c r="A37" s="843" t="s">
        <v>825</v>
      </c>
      <c r="B37" s="843"/>
      <c r="C37" s="843"/>
      <c r="D37" s="843"/>
      <c r="E37" s="843"/>
      <c r="F37" s="843"/>
      <c r="G37" s="843"/>
      <c r="H37" s="843"/>
    </row>
    <row r="38" spans="1:42" ht="25.5" customHeight="1" x14ac:dyDescent="0.25">
      <c r="A38" s="835" t="s">
        <v>763</v>
      </c>
      <c r="B38" s="835"/>
      <c r="C38" s="835"/>
      <c r="D38" s="835"/>
      <c r="E38" s="835"/>
      <c r="F38" s="835"/>
      <c r="G38" s="835"/>
      <c r="H38" s="835"/>
    </row>
    <row r="39" spans="1:42" x14ac:dyDescent="0.25">
      <c r="A39" s="6"/>
    </row>
    <row r="40" spans="1:42" x14ac:dyDescent="0.25">
      <c r="A40" s="6"/>
    </row>
    <row r="41" spans="1:42" x14ac:dyDescent="0.25">
      <c r="A41" s="6"/>
    </row>
  </sheetData>
  <mergeCells count="46">
    <mergeCell ref="A37:H37"/>
    <mergeCell ref="A38:H38"/>
    <mergeCell ref="A3:A6"/>
    <mergeCell ref="AK4:AM4"/>
    <mergeCell ref="B3:B6"/>
    <mergeCell ref="G3:H5"/>
    <mergeCell ref="T4:U5"/>
    <mergeCell ref="K3:U3"/>
    <mergeCell ref="D3:D6"/>
    <mergeCell ref="I3:J5"/>
    <mergeCell ref="L4:M5"/>
    <mergeCell ref="N4:O5"/>
    <mergeCell ref="P4:S4"/>
    <mergeCell ref="E3:F5"/>
    <mergeCell ref="V4:W5"/>
    <mergeCell ref="C3:C6"/>
    <mergeCell ref="AO4:AO6"/>
    <mergeCell ref="AL5:AM5"/>
    <mergeCell ref="AK5:AK6"/>
    <mergeCell ref="Z4:AA5"/>
    <mergeCell ref="AQ2:AY2"/>
    <mergeCell ref="AY3:AY6"/>
    <mergeCell ref="AF4:AG5"/>
    <mergeCell ref="AH3:AH6"/>
    <mergeCell ref="A2:AP2"/>
    <mergeCell ref="AB3:AG3"/>
    <mergeCell ref="K4:K6"/>
    <mergeCell ref="P5:Q5"/>
    <mergeCell ref="R5:S5"/>
    <mergeCell ref="V3:AA3"/>
    <mergeCell ref="A35:F35"/>
    <mergeCell ref="AX3:AX6"/>
    <mergeCell ref="AW3:AW6"/>
    <mergeCell ref="AD4:AE5"/>
    <mergeCell ref="AP4:AP6"/>
    <mergeCell ref="AV3:AV6"/>
    <mergeCell ref="AU3:AU6"/>
    <mergeCell ref="AT3:AT6"/>
    <mergeCell ref="AQ3:AQ6"/>
    <mergeCell ref="AR3:AR6"/>
    <mergeCell ref="AS3:AS6"/>
    <mergeCell ref="AB4:AC5"/>
    <mergeCell ref="X4:Y5"/>
    <mergeCell ref="AI3:AO3"/>
    <mergeCell ref="AN4:AN6"/>
    <mergeCell ref="AI4:AJ5"/>
  </mergeCells>
  <phoneticPr fontId="0" type="noConversion"/>
  <printOptions horizontalCentered="1"/>
  <pageMargins left="0" right="0" top="1" bottom="0.75" header="0.3" footer="0.3"/>
  <pageSetup paperSize="3" scale="50" orientation="landscape" r:id="rId1"/>
  <headerFooter alignWithMargins="0">
    <oddHeader>&amp;C&amp;16
&amp;A</oddHeader>
    <oddFooter>&amp;C&amp;14ISSUED
JUNE 2009&amp;R&amp;12&amp;F &amp;A
Page 76</oddFooter>
  </headerFooter>
  <colBreaks count="1" manualBreakCount="1">
    <brk id="42" max="1048575" man="1"/>
  </col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AF15"/>
  <sheetViews>
    <sheetView showGridLines="0" zoomScale="60" zoomScaleNormal="60" zoomScalePageLayoutView="60" workbookViewId="0"/>
  </sheetViews>
  <sheetFormatPr defaultColWidth="9.109375" defaultRowHeight="13.2" x14ac:dyDescent="0.25"/>
  <cols>
    <col min="1" max="1" width="9.6640625" style="2" customWidth="1"/>
    <col min="2" max="2" width="13.44140625" style="2" customWidth="1"/>
    <col min="3" max="3" width="11.88671875" style="2" customWidth="1"/>
    <col min="4" max="4" width="14.109375" style="2" bestFit="1" customWidth="1"/>
    <col min="5" max="6" width="8.44140625" style="2" customWidth="1"/>
    <col min="7" max="7" width="8.6640625" style="2" customWidth="1"/>
    <col min="8" max="8" width="9.6640625" style="2" customWidth="1"/>
    <col min="9" max="16" width="8.44140625" style="2" customWidth="1"/>
    <col min="17" max="17" width="13.88671875" style="2" customWidth="1"/>
    <col min="18" max="19" width="8.44140625" style="2" customWidth="1"/>
    <col min="20" max="20" width="7.88671875" style="2" bestFit="1" customWidth="1"/>
    <col min="21" max="21" width="6.5546875" style="2" bestFit="1" customWidth="1"/>
    <col min="22" max="22" width="6" style="2" bestFit="1" customWidth="1"/>
    <col min="23" max="23" width="18" style="2" customWidth="1"/>
    <col min="24" max="24" width="21.88671875" style="2" bestFit="1" customWidth="1"/>
    <col min="25" max="26" width="12.6640625" style="2" customWidth="1"/>
    <col min="27" max="27" width="18.88671875" style="2" customWidth="1"/>
    <col min="28" max="28" width="17.88671875" style="2" customWidth="1"/>
    <col min="29" max="31" width="20.6640625" style="2" customWidth="1"/>
    <col min="32" max="32" width="8.6640625" style="2" customWidth="1"/>
    <col min="33" max="16384" width="9.109375" style="2"/>
  </cols>
  <sheetData>
    <row r="1" spans="1:32" ht="44.25" customHeight="1" thickBot="1" x14ac:dyDescent="0.3"/>
    <row r="2" spans="1:32" s="27" customFormat="1" ht="25.5" customHeight="1" x14ac:dyDescent="0.25">
      <c r="A2" s="823" t="s">
        <v>871</v>
      </c>
      <c r="B2" s="824"/>
      <c r="C2" s="824"/>
      <c r="D2" s="824"/>
      <c r="E2" s="824"/>
      <c r="F2" s="824"/>
      <c r="G2" s="824"/>
      <c r="H2" s="824"/>
      <c r="I2" s="824"/>
      <c r="J2" s="824"/>
      <c r="K2" s="824"/>
      <c r="L2" s="824"/>
      <c r="M2" s="824"/>
      <c r="N2" s="824"/>
      <c r="O2" s="824"/>
      <c r="P2" s="824"/>
      <c r="Q2" s="824"/>
      <c r="R2" s="824"/>
      <c r="S2" s="824"/>
      <c r="T2" s="824"/>
      <c r="U2" s="824"/>
      <c r="V2" s="824"/>
      <c r="W2" s="825"/>
      <c r="X2" s="1070" t="s">
        <v>909</v>
      </c>
      <c r="Y2" s="1032"/>
      <c r="Z2" s="1032"/>
      <c r="AA2" s="1032"/>
      <c r="AB2" s="1032"/>
      <c r="AC2" s="1032"/>
      <c r="AD2" s="1032"/>
      <c r="AE2" s="1032"/>
      <c r="AF2" s="1033"/>
    </row>
    <row r="3" spans="1:32" s="4" customFormat="1" ht="25.5" customHeight="1" x14ac:dyDescent="0.25">
      <c r="A3" s="828" t="s">
        <v>911</v>
      </c>
      <c r="B3" s="826" t="s">
        <v>836</v>
      </c>
      <c r="C3" s="826" t="s">
        <v>929</v>
      </c>
      <c r="D3" s="826" t="s">
        <v>837</v>
      </c>
      <c r="E3" s="826" t="s">
        <v>1721</v>
      </c>
      <c r="F3" s="826"/>
      <c r="G3" s="826" t="s">
        <v>1010</v>
      </c>
      <c r="H3" s="826"/>
      <c r="I3" s="826" t="s">
        <v>1018</v>
      </c>
      <c r="J3" s="826"/>
      <c r="K3" s="826"/>
      <c r="L3" s="826"/>
      <c r="M3" s="826" t="s">
        <v>989</v>
      </c>
      <c r="N3" s="826"/>
      <c r="O3" s="826" t="s">
        <v>1031</v>
      </c>
      <c r="P3" s="826"/>
      <c r="Q3" s="826" t="s">
        <v>1287</v>
      </c>
      <c r="R3" s="826" t="s">
        <v>839</v>
      </c>
      <c r="S3" s="826"/>
      <c r="T3" s="826"/>
      <c r="U3" s="826"/>
      <c r="V3" s="826"/>
      <c r="W3" s="1076" t="s">
        <v>822</v>
      </c>
      <c r="X3" s="818" t="s">
        <v>906</v>
      </c>
      <c r="Y3" s="815" t="s">
        <v>931</v>
      </c>
      <c r="Z3" s="815" t="s">
        <v>932</v>
      </c>
      <c r="AA3" s="815" t="s">
        <v>2085</v>
      </c>
      <c r="AB3" s="815" t="s">
        <v>2086</v>
      </c>
      <c r="AC3" s="815" t="s">
        <v>933</v>
      </c>
      <c r="AD3" s="815" t="s">
        <v>940</v>
      </c>
      <c r="AE3" s="815" t="s">
        <v>941</v>
      </c>
      <c r="AF3" s="812" t="s">
        <v>934</v>
      </c>
    </row>
    <row r="4" spans="1:32" s="4" customFormat="1" ht="25.5" customHeight="1" x14ac:dyDescent="0.3">
      <c r="A4" s="828"/>
      <c r="B4" s="826"/>
      <c r="C4" s="826"/>
      <c r="D4" s="826"/>
      <c r="E4" s="826"/>
      <c r="F4" s="826"/>
      <c r="G4" s="826"/>
      <c r="H4" s="826"/>
      <c r="I4" s="826" t="s">
        <v>957</v>
      </c>
      <c r="J4" s="826"/>
      <c r="K4" s="826" t="s">
        <v>1003</v>
      </c>
      <c r="L4" s="826"/>
      <c r="M4" s="826"/>
      <c r="N4" s="826"/>
      <c r="O4" s="826"/>
      <c r="P4" s="826"/>
      <c r="Q4" s="826"/>
      <c r="R4" s="826" t="s">
        <v>1007</v>
      </c>
      <c r="S4" s="894"/>
      <c r="T4" s="1128" t="s">
        <v>960</v>
      </c>
      <c r="U4" s="1130" t="s">
        <v>959</v>
      </c>
      <c r="V4" s="1128" t="s">
        <v>843</v>
      </c>
      <c r="W4" s="1076"/>
      <c r="X4" s="819"/>
      <c r="Y4" s="816"/>
      <c r="Z4" s="816"/>
      <c r="AA4" s="816"/>
      <c r="AB4" s="816"/>
      <c r="AC4" s="816"/>
      <c r="AD4" s="816"/>
      <c r="AE4" s="816"/>
      <c r="AF4" s="813"/>
    </row>
    <row r="5" spans="1:32" s="4" customFormat="1" ht="25.5" customHeight="1" thickBot="1" x14ac:dyDescent="0.3">
      <c r="A5" s="829"/>
      <c r="B5" s="827"/>
      <c r="C5" s="827"/>
      <c r="D5" s="827"/>
      <c r="E5" s="243" t="s">
        <v>955</v>
      </c>
      <c r="F5" s="243" t="s">
        <v>949</v>
      </c>
      <c r="G5" s="243" t="s">
        <v>946</v>
      </c>
      <c r="H5" s="243" t="s">
        <v>818</v>
      </c>
      <c r="I5" s="243" t="s">
        <v>971</v>
      </c>
      <c r="J5" s="243" t="s">
        <v>953</v>
      </c>
      <c r="K5" s="243" t="s">
        <v>971</v>
      </c>
      <c r="L5" s="243" t="s">
        <v>953</v>
      </c>
      <c r="M5" s="243" t="s">
        <v>947</v>
      </c>
      <c r="N5" s="243" t="s">
        <v>949</v>
      </c>
      <c r="O5" s="243" t="s">
        <v>973</v>
      </c>
      <c r="P5" s="243" t="s">
        <v>1175</v>
      </c>
      <c r="Q5" s="827"/>
      <c r="R5" s="243" t="s">
        <v>817</v>
      </c>
      <c r="S5" s="322" t="s">
        <v>818</v>
      </c>
      <c r="T5" s="1129"/>
      <c r="U5" s="1131"/>
      <c r="V5" s="1129"/>
      <c r="W5" s="1077"/>
      <c r="X5" s="820"/>
      <c r="Y5" s="817"/>
      <c r="Z5" s="817"/>
      <c r="AA5" s="817"/>
      <c r="AB5" s="817"/>
      <c r="AC5" s="817"/>
      <c r="AD5" s="817"/>
      <c r="AE5" s="817"/>
      <c r="AF5" s="814"/>
    </row>
    <row r="6" spans="1:32" s="32" customFormat="1" ht="32.1" customHeight="1" thickTop="1" x14ac:dyDescent="0.25">
      <c r="A6" s="245" t="s">
        <v>656</v>
      </c>
      <c r="B6" s="246" t="s">
        <v>1206</v>
      </c>
      <c r="C6" s="246" t="s">
        <v>1207</v>
      </c>
      <c r="D6" s="246" t="s">
        <v>1151</v>
      </c>
      <c r="E6" s="259">
        <v>1500</v>
      </c>
      <c r="F6" s="260">
        <f t="shared" ref="F6:F11" si="0">ROUND(E6*0.472,2-LEN(INT(E6*0.472)))</f>
        <v>710</v>
      </c>
      <c r="G6" s="259">
        <v>56000</v>
      </c>
      <c r="H6" s="260">
        <f t="shared" ref="H6:H11" si="1">ROUND(G6*0.293,2-LEN(INT(G6*0.293)))</f>
        <v>16000</v>
      </c>
      <c r="I6" s="259">
        <v>60</v>
      </c>
      <c r="J6" s="274">
        <f t="shared" ref="J6:J11" si="2">IF(ISNUMBER(I6)=TRUE,ROUND((5/9)*(I6-32),1),"")</f>
        <v>15.6</v>
      </c>
      <c r="K6" s="259">
        <v>140</v>
      </c>
      <c r="L6" s="274">
        <f t="shared" ref="L6:L11" si="3">IF(ISNUMBER(K6)=TRUE,ROUND((5/9)*(K6-32),1),"")</f>
        <v>60</v>
      </c>
      <c r="M6" s="259">
        <v>6</v>
      </c>
      <c r="N6" s="296">
        <f t="shared" ref="N6:N11" si="4">M6*0.06309</f>
        <v>0.37853999999999999</v>
      </c>
      <c r="O6" s="259">
        <v>6.5</v>
      </c>
      <c r="P6" s="260">
        <f t="shared" ref="P6:P11" si="5">ROUND(O6*25,2-LEN(INT(O6*25)))</f>
        <v>160</v>
      </c>
      <c r="Q6" s="246" t="s">
        <v>645</v>
      </c>
      <c r="R6" s="259">
        <v>0.5</v>
      </c>
      <c r="S6" s="260">
        <f t="shared" ref="S6:S11" si="6">ROUND(R6*746,2-LEN(INT(R6*746)))</f>
        <v>370</v>
      </c>
      <c r="T6" s="259">
        <v>1</v>
      </c>
      <c r="U6" s="259">
        <v>120</v>
      </c>
      <c r="V6" s="259">
        <v>1750</v>
      </c>
      <c r="W6" s="247" t="s">
        <v>1153</v>
      </c>
      <c r="X6" s="392"/>
      <c r="Y6" s="302"/>
      <c r="Z6" s="302"/>
      <c r="AA6" s="302"/>
      <c r="AB6" s="302"/>
      <c r="AC6" s="302"/>
      <c r="AD6" s="302"/>
      <c r="AE6" s="302"/>
      <c r="AF6" s="249"/>
    </row>
    <row r="7" spans="1:32" s="32" customFormat="1" ht="32.1" customHeight="1" x14ac:dyDescent="0.25">
      <c r="A7" s="47"/>
      <c r="B7" s="182"/>
      <c r="C7" s="182"/>
      <c r="D7" s="182"/>
      <c r="E7" s="182"/>
      <c r="F7" s="260">
        <f t="shared" si="0"/>
        <v>0</v>
      </c>
      <c r="G7" s="182"/>
      <c r="H7" s="260">
        <f t="shared" si="1"/>
        <v>0</v>
      </c>
      <c r="I7" s="182"/>
      <c r="J7" s="274" t="str">
        <f t="shared" si="2"/>
        <v/>
      </c>
      <c r="K7" s="182"/>
      <c r="L7" s="274" t="str">
        <f t="shared" si="3"/>
        <v/>
      </c>
      <c r="M7" s="182"/>
      <c r="N7" s="296">
        <f t="shared" si="4"/>
        <v>0</v>
      </c>
      <c r="O7" s="182"/>
      <c r="P7" s="260">
        <f t="shared" si="5"/>
        <v>0</v>
      </c>
      <c r="Q7" s="182"/>
      <c r="R7" s="182"/>
      <c r="S7" s="260">
        <f t="shared" si="6"/>
        <v>0</v>
      </c>
      <c r="T7" s="165"/>
      <c r="U7" s="165"/>
      <c r="V7" s="165"/>
      <c r="W7" s="46"/>
      <c r="X7" s="393"/>
      <c r="Y7" s="67"/>
      <c r="Z7" s="67"/>
      <c r="AA7" s="67"/>
      <c r="AB7" s="67"/>
      <c r="AC7" s="67"/>
      <c r="AD7" s="67"/>
      <c r="AE7" s="67"/>
      <c r="AF7" s="244"/>
    </row>
    <row r="8" spans="1:32" s="32" customFormat="1" ht="32.1" customHeight="1" x14ac:dyDescent="0.25">
      <c r="A8" s="47"/>
      <c r="B8" s="182"/>
      <c r="C8" s="182"/>
      <c r="D8" s="182"/>
      <c r="E8" s="182"/>
      <c r="F8" s="260">
        <f t="shared" si="0"/>
        <v>0</v>
      </c>
      <c r="G8" s="182"/>
      <c r="H8" s="260">
        <f t="shared" si="1"/>
        <v>0</v>
      </c>
      <c r="I8" s="182"/>
      <c r="J8" s="274" t="str">
        <f t="shared" si="2"/>
        <v/>
      </c>
      <c r="K8" s="182"/>
      <c r="L8" s="274" t="str">
        <f t="shared" si="3"/>
        <v/>
      </c>
      <c r="M8" s="182"/>
      <c r="N8" s="296">
        <f t="shared" si="4"/>
        <v>0</v>
      </c>
      <c r="O8" s="182"/>
      <c r="P8" s="260">
        <f t="shared" si="5"/>
        <v>0</v>
      </c>
      <c r="Q8" s="182"/>
      <c r="R8" s="182"/>
      <c r="S8" s="260">
        <f t="shared" si="6"/>
        <v>0</v>
      </c>
      <c r="T8" s="165"/>
      <c r="U8" s="165"/>
      <c r="V8" s="165"/>
      <c r="W8" s="46"/>
      <c r="X8" s="393"/>
      <c r="Y8" s="67"/>
      <c r="Z8" s="67"/>
      <c r="AA8" s="67"/>
      <c r="AB8" s="67"/>
      <c r="AC8" s="67"/>
      <c r="AD8" s="67"/>
      <c r="AE8" s="67"/>
      <c r="AF8" s="244"/>
    </row>
    <row r="9" spans="1:32" s="32" customFormat="1" ht="32.1" customHeight="1" x14ac:dyDescent="0.25">
      <c r="A9" s="47"/>
      <c r="B9" s="182"/>
      <c r="C9" s="182"/>
      <c r="D9" s="182"/>
      <c r="E9" s="182"/>
      <c r="F9" s="260">
        <f t="shared" si="0"/>
        <v>0</v>
      </c>
      <c r="G9" s="182"/>
      <c r="H9" s="260">
        <f t="shared" si="1"/>
        <v>0</v>
      </c>
      <c r="I9" s="182"/>
      <c r="J9" s="274" t="str">
        <f t="shared" si="2"/>
        <v/>
      </c>
      <c r="K9" s="182"/>
      <c r="L9" s="274" t="str">
        <f t="shared" si="3"/>
        <v/>
      </c>
      <c r="M9" s="182"/>
      <c r="N9" s="296">
        <f t="shared" si="4"/>
        <v>0</v>
      </c>
      <c r="O9" s="182"/>
      <c r="P9" s="260">
        <f t="shared" si="5"/>
        <v>0</v>
      </c>
      <c r="Q9" s="182"/>
      <c r="R9" s="182"/>
      <c r="S9" s="260">
        <f t="shared" si="6"/>
        <v>0</v>
      </c>
      <c r="T9" s="165"/>
      <c r="U9" s="165"/>
      <c r="V9" s="165"/>
      <c r="W9" s="46"/>
      <c r="X9" s="393"/>
      <c r="Y9" s="67"/>
      <c r="Z9" s="67"/>
      <c r="AA9" s="67"/>
      <c r="AB9" s="67"/>
      <c r="AC9" s="67"/>
      <c r="AD9" s="67"/>
      <c r="AE9" s="67"/>
      <c r="AF9" s="244"/>
    </row>
    <row r="10" spans="1:32" s="32" customFormat="1" ht="32.1" customHeight="1" x14ac:dyDescent="0.25">
      <c r="A10" s="47"/>
      <c r="B10" s="182"/>
      <c r="C10" s="182"/>
      <c r="D10" s="182"/>
      <c r="E10" s="182"/>
      <c r="F10" s="260">
        <f t="shared" si="0"/>
        <v>0</v>
      </c>
      <c r="G10" s="182"/>
      <c r="H10" s="260">
        <f t="shared" si="1"/>
        <v>0</v>
      </c>
      <c r="I10" s="182"/>
      <c r="J10" s="274" t="str">
        <f t="shared" si="2"/>
        <v/>
      </c>
      <c r="K10" s="182"/>
      <c r="L10" s="274" t="str">
        <f t="shared" si="3"/>
        <v/>
      </c>
      <c r="M10" s="182"/>
      <c r="N10" s="296">
        <f t="shared" si="4"/>
        <v>0</v>
      </c>
      <c r="O10" s="182"/>
      <c r="P10" s="260">
        <f t="shared" si="5"/>
        <v>0</v>
      </c>
      <c r="Q10" s="182"/>
      <c r="R10" s="182"/>
      <c r="S10" s="260">
        <f t="shared" si="6"/>
        <v>0</v>
      </c>
      <c r="T10" s="165"/>
      <c r="U10" s="165"/>
      <c r="V10" s="165"/>
      <c r="W10" s="46"/>
      <c r="X10" s="393"/>
      <c r="Y10" s="67"/>
      <c r="Z10" s="67"/>
      <c r="AA10" s="67"/>
      <c r="AB10" s="67"/>
      <c r="AC10" s="67"/>
      <c r="AD10" s="67"/>
      <c r="AE10" s="67"/>
      <c r="AF10" s="244"/>
    </row>
    <row r="11" spans="1:32" s="32" customFormat="1" ht="32.1" customHeight="1" thickBot="1" x14ac:dyDescent="0.3">
      <c r="A11" s="29"/>
      <c r="B11" s="30"/>
      <c r="C11" s="30"/>
      <c r="D11" s="30"/>
      <c r="E11" s="30"/>
      <c r="F11" s="34">
        <f t="shared" si="0"/>
        <v>0</v>
      </c>
      <c r="G11" s="30"/>
      <c r="H11" s="34">
        <f t="shared" si="1"/>
        <v>0</v>
      </c>
      <c r="I11" s="30"/>
      <c r="J11" s="184" t="str">
        <f t="shared" si="2"/>
        <v/>
      </c>
      <c r="K11" s="30"/>
      <c r="L11" s="184" t="str">
        <f t="shared" si="3"/>
        <v/>
      </c>
      <c r="M11" s="30"/>
      <c r="N11" s="131">
        <f t="shared" si="4"/>
        <v>0</v>
      </c>
      <c r="O11" s="30"/>
      <c r="P11" s="34">
        <f t="shared" si="5"/>
        <v>0</v>
      </c>
      <c r="Q11" s="30"/>
      <c r="R11" s="30"/>
      <c r="S11" s="34">
        <f t="shared" si="6"/>
        <v>0</v>
      </c>
      <c r="T11" s="41"/>
      <c r="U11" s="41"/>
      <c r="V11" s="41"/>
      <c r="W11" s="31"/>
      <c r="X11" s="391"/>
      <c r="Y11" s="306"/>
      <c r="Z11" s="306"/>
      <c r="AA11" s="306"/>
      <c r="AB11" s="306"/>
      <c r="AC11" s="306"/>
      <c r="AD11" s="306"/>
      <c r="AE11" s="306"/>
      <c r="AF11" s="307"/>
    </row>
    <row r="12" spans="1:32" ht="25.5" customHeight="1" x14ac:dyDescent="0.25">
      <c r="X12" s="24"/>
    </row>
    <row r="13" spans="1:32" ht="25.5" customHeight="1" x14ac:dyDescent="0.25">
      <c r="A13" s="843" t="s">
        <v>825</v>
      </c>
      <c r="B13" s="843"/>
      <c r="C13" s="843"/>
      <c r="D13" s="843"/>
      <c r="E13" s="843"/>
      <c r="F13" s="843"/>
      <c r="G13" s="843"/>
      <c r="H13" s="843"/>
    </row>
    <row r="14" spans="1:32" ht="25.5" customHeight="1" x14ac:dyDescent="0.25">
      <c r="A14" s="835" t="s">
        <v>778</v>
      </c>
      <c r="B14" s="835"/>
      <c r="C14" s="835"/>
      <c r="D14" s="835"/>
      <c r="E14" s="835"/>
      <c r="F14" s="835"/>
      <c r="G14" s="835"/>
      <c r="H14" s="835"/>
    </row>
    <row r="15" spans="1:32" ht="15.9" customHeight="1" x14ac:dyDescent="0.25">
      <c r="A15" s="842"/>
      <c r="B15" s="842"/>
      <c r="C15" s="842"/>
      <c r="D15" s="842"/>
      <c r="E15" s="842"/>
      <c r="F15" s="842"/>
      <c r="G15" s="842"/>
      <c r="H15" s="842"/>
      <c r="I15" s="842"/>
      <c r="J15" s="842"/>
      <c r="K15" s="842"/>
      <c r="L15" s="842"/>
      <c r="M15" s="842"/>
      <c r="N15" s="842"/>
      <c r="O15" s="842"/>
      <c r="P15" s="842"/>
      <c r="Q15" s="842"/>
      <c r="R15" s="842"/>
      <c r="S15" s="842"/>
      <c r="T15" s="842"/>
      <c r="U15" s="842"/>
      <c r="V15" s="842"/>
      <c r="W15" s="842"/>
    </row>
  </sheetData>
  <mergeCells count="32">
    <mergeCell ref="X2:AF2"/>
    <mergeCell ref="AF3:AF5"/>
    <mergeCell ref="X3:X5"/>
    <mergeCell ref="Y3:Y5"/>
    <mergeCell ref="AA3:AA5"/>
    <mergeCell ref="AB3:AB5"/>
    <mergeCell ref="AD3:AD5"/>
    <mergeCell ref="AE3:AE5"/>
    <mergeCell ref="AC3:AC5"/>
    <mergeCell ref="Z3:Z5"/>
    <mergeCell ref="A15:W15"/>
    <mergeCell ref="M3:N4"/>
    <mergeCell ref="K4:L4"/>
    <mergeCell ref="A3:A5"/>
    <mergeCell ref="B3:B5"/>
    <mergeCell ref="E3:F4"/>
    <mergeCell ref="A13:H13"/>
    <mergeCell ref="A14:H14"/>
    <mergeCell ref="R3:V3"/>
    <mergeCell ref="W3:W5"/>
    <mergeCell ref="V4:V5"/>
    <mergeCell ref="A2:W2"/>
    <mergeCell ref="R4:S4"/>
    <mergeCell ref="D3:D5"/>
    <mergeCell ref="I4:J4"/>
    <mergeCell ref="I3:L3"/>
    <mergeCell ref="T4:T5"/>
    <mergeCell ref="G3:H4"/>
    <mergeCell ref="C3:C5"/>
    <mergeCell ref="O3:P4"/>
    <mergeCell ref="U4:U5"/>
    <mergeCell ref="Q3:Q5"/>
  </mergeCells>
  <phoneticPr fontId="0" type="noConversion"/>
  <printOptions horizontalCentered="1"/>
  <pageMargins left="0" right="0" top="1" bottom="0.75" header="0.3" footer="0.3"/>
  <pageSetup paperSize="3" scale="90" fitToWidth="2" orientation="landscape" r:id="rId1"/>
  <headerFooter alignWithMargins="0">
    <oddHeader>&amp;C&amp;16
&amp;A</oddHeader>
    <oddFooter>&amp;C&amp;14ISSUED
JUNE 2009&amp;R&amp;12&amp;F &amp;A
Page 77</oddFooter>
  </headerFooter>
  <colBreaks count="1" manualBreakCount="1">
    <brk id="23" max="1048575" man="1"/>
  </col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AB22"/>
  <sheetViews>
    <sheetView showGridLines="0" zoomScale="60" zoomScaleNormal="60" zoomScalePageLayoutView="60" workbookViewId="0"/>
  </sheetViews>
  <sheetFormatPr defaultColWidth="9.109375" defaultRowHeight="13.2" x14ac:dyDescent="0.25"/>
  <cols>
    <col min="1" max="1" width="9" style="2" customWidth="1"/>
    <col min="2" max="2" width="13.44140625" style="2" customWidth="1"/>
    <col min="3" max="3" width="11.6640625" style="2" customWidth="1"/>
    <col min="4" max="4" width="10.5546875" style="2" customWidth="1"/>
    <col min="5" max="5" width="15.33203125" style="2" customWidth="1"/>
    <col min="6" max="6" width="13.88671875" style="2" customWidth="1"/>
    <col min="7" max="18" width="9" style="2" customWidth="1"/>
    <col min="19" max="19" width="42.109375" style="2" customWidth="1"/>
    <col min="20" max="20" width="21.5546875" style="2" bestFit="1" customWidth="1"/>
    <col min="21" max="21" width="20.6640625" style="2" customWidth="1"/>
    <col min="22" max="22" width="12.6640625" style="2" customWidth="1"/>
    <col min="23" max="23" width="16.44140625" style="2" customWidth="1"/>
    <col min="24" max="24" width="17" style="2" customWidth="1"/>
    <col min="25" max="27" width="20.6640625" style="2" customWidth="1"/>
    <col min="28" max="28" width="8.6640625" style="2" customWidth="1"/>
    <col min="29" max="16384" width="9.109375" style="2"/>
  </cols>
  <sheetData>
    <row r="1" spans="1:28" ht="51" customHeight="1" thickBot="1" x14ac:dyDescent="0.3"/>
    <row r="2" spans="1:28" s="27" customFormat="1" ht="30" customHeight="1" x14ac:dyDescent="0.25">
      <c r="A2" s="823" t="s">
        <v>872</v>
      </c>
      <c r="B2" s="824"/>
      <c r="C2" s="824"/>
      <c r="D2" s="824"/>
      <c r="E2" s="824"/>
      <c r="F2" s="824"/>
      <c r="G2" s="824"/>
      <c r="H2" s="824"/>
      <c r="I2" s="824"/>
      <c r="J2" s="824"/>
      <c r="K2" s="824"/>
      <c r="L2" s="824"/>
      <c r="M2" s="824"/>
      <c r="N2" s="824"/>
      <c r="O2" s="824"/>
      <c r="P2" s="824"/>
      <c r="Q2" s="824"/>
      <c r="R2" s="824"/>
      <c r="S2" s="825"/>
      <c r="T2" s="987" t="s">
        <v>909</v>
      </c>
      <c r="U2" s="988"/>
      <c r="V2" s="988"/>
      <c r="W2" s="988"/>
      <c r="X2" s="988"/>
      <c r="Y2" s="988"/>
      <c r="Z2" s="988"/>
      <c r="AA2" s="988"/>
      <c r="AB2" s="906"/>
    </row>
    <row r="3" spans="1:28" s="4" customFormat="1" ht="30" customHeight="1" x14ac:dyDescent="0.25">
      <c r="A3" s="828" t="s">
        <v>911</v>
      </c>
      <c r="B3" s="826" t="s">
        <v>836</v>
      </c>
      <c r="C3" s="826" t="s">
        <v>1790</v>
      </c>
      <c r="D3" s="826" t="s">
        <v>842</v>
      </c>
      <c r="E3" s="826" t="s">
        <v>1401</v>
      </c>
      <c r="F3" s="826" t="s">
        <v>1082</v>
      </c>
      <c r="G3" s="826" t="s">
        <v>1490</v>
      </c>
      <c r="H3" s="826"/>
      <c r="I3" s="826" t="s">
        <v>951</v>
      </c>
      <c r="J3" s="826"/>
      <c r="K3" s="826" t="s">
        <v>1018</v>
      </c>
      <c r="L3" s="826"/>
      <c r="M3" s="826"/>
      <c r="N3" s="826"/>
      <c r="O3" s="826" t="s">
        <v>989</v>
      </c>
      <c r="P3" s="826"/>
      <c r="Q3" s="826" t="s">
        <v>981</v>
      </c>
      <c r="R3" s="896"/>
      <c r="S3" s="832" t="s">
        <v>822</v>
      </c>
      <c r="T3" s="818" t="s">
        <v>906</v>
      </c>
      <c r="U3" s="815" t="s">
        <v>931</v>
      </c>
      <c r="V3" s="815" t="s">
        <v>932</v>
      </c>
      <c r="W3" s="815" t="s">
        <v>2085</v>
      </c>
      <c r="X3" s="815" t="s">
        <v>2086</v>
      </c>
      <c r="Y3" s="815" t="s">
        <v>933</v>
      </c>
      <c r="Z3" s="815" t="s">
        <v>940</v>
      </c>
      <c r="AA3" s="815" t="s">
        <v>941</v>
      </c>
      <c r="AB3" s="812" t="s">
        <v>934</v>
      </c>
    </row>
    <row r="4" spans="1:28" s="4" customFormat="1" ht="30" customHeight="1" x14ac:dyDescent="0.3">
      <c r="A4" s="828"/>
      <c r="B4" s="826"/>
      <c r="C4" s="826"/>
      <c r="D4" s="826"/>
      <c r="E4" s="896"/>
      <c r="F4" s="896"/>
      <c r="G4" s="826"/>
      <c r="H4" s="826"/>
      <c r="I4" s="826"/>
      <c r="J4" s="826"/>
      <c r="K4" s="826" t="s">
        <v>1003</v>
      </c>
      <c r="L4" s="826"/>
      <c r="M4" s="826" t="s">
        <v>1017</v>
      </c>
      <c r="N4" s="894"/>
      <c r="O4" s="826"/>
      <c r="P4" s="826"/>
      <c r="Q4" s="896"/>
      <c r="R4" s="896"/>
      <c r="S4" s="832"/>
      <c r="T4" s="819"/>
      <c r="U4" s="816"/>
      <c r="V4" s="816"/>
      <c r="W4" s="816"/>
      <c r="X4" s="816"/>
      <c r="Y4" s="816"/>
      <c r="Z4" s="816"/>
      <c r="AA4" s="816"/>
      <c r="AB4" s="813"/>
    </row>
    <row r="5" spans="1:28" s="4" customFormat="1" ht="30" customHeight="1" thickBot="1" x14ac:dyDescent="0.3">
      <c r="A5" s="829"/>
      <c r="B5" s="827"/>
      <c r="C5" s="827"/>
      <c r="D5" s="827"/>
      <c r="E5" s="978"/>
      <c r="F5" s="978"/>
      <c r="G5" s="243" t="s">
        <v>973</v>
      </c>
      <c r="H5" s="243" t="s">
        <v>974</v>
      </c>
      <c r="I5" s="243" t="s">
        <v>946</v>
      </c>
      <c r="J5" s="243" t="s">
        <v>818</v>
      </c>
      <c r="K5" s="243" t="s">
        <v>971</v>
      </c>
      <c r="L5" s="243" t="s">
        <v>953</v>
      </c>
      <c r="M5" s="243" t="s">
        <v>971</v>
      </c>
      <c r="N5" s="243" t="s">
        <v>953</v>
      </c>
      <c r="O5" s="243" t="s">
        <v>947</v>
      </c>
      <c r="P5" s="243" t="s">
        <v>949</v>
      </c>
      <c r="Q5" s="243" t="s">
        <v>973</v>
      </c>
      <c r="R5" s="294" t="s">
        <v>1175</v>
      </c>
      <c r="S5" s="833"/>
      <c r="T5" s="820"/>
      <c r="U5" s="817"/>
      <c r="V5" s="817"/>
      <c r="W5" s="817"/>
      <c r="X5" s="817"/>
      <c r="Y5" s="817"/>
      <c r="Z5" s="817"/>
      <c r="AA5" s="817"/>
      <c r="AB5" s="814"/>
    </row>
    <row r="6" spans="1:28" s="32" customFormat="1" ht="32.25" customHeight="1" thickTop="1" x14ac:dyDescent="0.25">
      <c r="A6" s="245" t="s">
        <v>1203</v>
      </c>
      <c r="B6" s="246" t="s">
        <v>1150</v>
      </c>
      <c r="C6" s="246" t="s">
        <v>1204</v>
      </c>
      <c r="D6" s="246" t="s">
        <v>1205</v>
      </c>
      <c r="E6" s="246" t="s">
        <v>1491</v>
      </c>
      <c r="F6" s="246" t="s">
        <v>1096</v>
      </c>
      <c r="G6" s="259">
        <v>8</v>
      </c>
      <c r="H6" s="260">
        <f>ROUND(G6*0.3,2-LEN(INT(G6*0.3)))</f>
        <v>2.4</v>
      </c>
      <c r="I6" s="259">
        <v>9000</v>
      </c>
      <c r="J6" s="260">
        <f>ROUND(I6*0.293,2-LEN(INT(I6*0.293)))</f>
        <v>2600</v>
      </c>
      <c r="K6" s="259">
        <v>180</v>
      </c>
      <c r="L6" s="274">
        <f>IF(ISNUMBER(K6)=TRUE,ROUND((5/9)*(K6-32),1),"")</f>
        <v>82.2</v>
      </c>
      <c r="M6" s="259">
        <v>140</v>
      </c>
      <c r="N6" s="274">
        <f t="shared" ref="N6:N15" si="0">IF(ISNUMBER(M6)=TRUE,ROUND((5/9)*(M6-32),1),"")</f>
        <v>60</v>
      </c>
      <c r="O6" s="259">
        <v>0.5</v>
      </c>
      <c r="P6" s="296">
        <f>O6*0.06309</f>
        <v>3.1544999999999997E-2</v>
      </c>
      <c r="Q6" s="259">
        <v>3</v>
      </c>
      <c r="R6" s="260">
        <f>ROUND(Q6*2.989,2-LEN(INT(Q6*2.989)))</f>
        <v>9</v>
      </c>
      <c r="S6" s="247" t="s">
        <v>1153</v>
      </c>
      <c r="T6" s="392"/>
      <c r="U6" s="302"/>
      <c r="V6" s="302"/>
      <c r="W6" s="302"/>
      <c r="X6" s="302"/>
      <c r="Y6" s="302"/>
      <c r="Z6" s="302"/>
      <c r="AA6" s="302"/>
      <c r="AB6" s="303"/>
    </row>
    <row r="7" spans="1:28" s="32" customFormat="1" ht="32.25" customHeight="1" x14ac:dyDescent="0.25">
      <c r="A7" s="47"/>
      <c r="B7" s="182"/>
      <c r="C7" s="182"/>
      <c r="D7" s="182"/>
      <c r="E7" s="182"/>
      <c r="F7" s="182"/>
      <c r="G7" s="182"/>
      <c r="H7" s="260">
        <f t="shared" ref="H7:H15" si="1">ROUND(G7*0.3,2-LEN(INT(G7*0.3)))</f>
        <v>0</v>
      </c>
      <c r="I7" s="182"/>
      <c r="J7" s="260">
        <f t="shared" ref="J7:J15" si="2">ROUND(I7*0.293,2-LEN(INT(I7*0.293)))</f>
        <v>0</v>
      </c>
      <c r="K7" s="182"/>
      <c r="L7" s="274" t="str">
        <f t="shared" ref="L7:L15" si="3">IF(ISNUMBER(K7)=TRUE,ROUND((5/9)*(K7-32),1),"")</f>
        <v/>
      </c>
      <c r="M7" s="182"/>
      <c r="N7" s="274" t="str">
        <f t="shared" si="0"/>
        <v/>
      </c>
      <c r="O7" s="182"/>
      <c r="P7" s="296">
        <f t="shared" ref="P7:P15" si="4">O7*0.06309</f>
        <v>0</v>
      </c>
      <c r="Q7" s="182"/>
      <c r="R7" s="260">
        <f t="shared" ref="R7:R15" si="5">ROUND(Q7*2.989,2-LEN(INT(Q7*2.989)))</f>
        <v>0</v>
      </c>
      <c r="S7" s="46"/>
      <c r="T7" s="393"/>
      <c r="U7" s="67"/>
      <c r="V7" s="67"/>
      <c r="W7" s="67"/>
      <c r="X7" s="67"/>
      <c r="Y7" s="67"/>
      <c r="Z7" s="67"/>
      <c r="AA7" s="67"/>
      <c r="AB7" s="68"/>
    </row>
    <row r="8" spans="1:28" s="32" customFormat="1" ht="32.25" customHeight="1" x14ac:dyDescent="0.25">
      <c r="A8" s="47"/>
      <c r="B8" s="182"/>
      <c r="C8" s="182"/>
      <c r="D8" s="182"/>
      <c r="E8" s="182"/>
      <c r="F8" s="182"/>
      <c r="G8" s="182"/>
      <c r="H8" s="260">
        <f t="shared" si="1"/>
        <v>0</v>
      </c>
      <c r="I8" s="182"/>
      <c r="J8" s="260">
        <f t="shared" si="2"/>
        <v>0</v>
      </c>
      <c r="K8" s="182"/>
      <c r="L8" s="274" t="str">
        <f t="shared" si="3"/>
        <v/>
      </c>
      <c r="M8" s="182"/>
      <c r="N8" s="274" t="str">
        <f t="shared" si="0"/>
        <v/>
      </c>
      <c r="O8" s="182"/>
      <c r="P8" s="296">
        <f t="shared" si="4"/>
        <v>0</v>
      </c>
      <c r="Q8" s="182"/>
      <c r="R8" s="260">
        <f t="shared" si="5"/>
        <v>0</v>
      </c>
      <c r="S8" s="46"/>
      <c r="T8" s="393"/>
      <c r="U8" s="67"/>
      <c r="V8" s="67"/>
      <c r="W8" s="67"/>
      <c r="X8" s="67"/>
      <c r="Y8" s="67"/>
      <c r="Z8" s="67"/>
      <c r="AA8" s="67"/>
      <c r="AB8" s="68"/>
    </row>
    <row r="9" spans="1:28" s="32" customFormat="1" ht="32.25" customHeight="1" x14ac:dyDescent="0.25">
      <c r="A9" s="47"/>
      <c r="B9" s="182"/>
      <c r="C9" s="182"/>
      <c r="D9" s="182"/>
      <c r="E9" s="182"/>
      <c r="F9" s="182"/>
      <c r="G9" s="182"/>
      <c r="H9" s="260">
        <f t="shared" si="1"/>
        <v>0</v>
      </c>
      <c r="I9" s="182"/>
      <c r="J9" s="260">
        <f t="shared" si="2"/>
        <v>0</v>
      </c>
      <c r="K9" s="182"/>
      <c r="L9" s="274" t="str">
        <f t="shared" si="3"/>
        <v/>
      </c>
      <c r="M9" s="182"/>
      <c r="N9" s="274" t="str">
        <f t="shared" si="0"/>
        <v/>
      </c>
      <c r="O9" s="182"/>
      <c r="P9" s="296">
        <f t="shared" si="4"/>
        <v>0</v>
      </c>
      <c r="Q9" s="182"/>
      <c r="R9" s="260">
        <f t="shared" si="5"/>
        <v>0</v>
      </c>
      <c r="S9" s="46"/>
      <c r="T9" s="393"/>
      <c r="U9" s="67"/>
      <c r="V9" s="67"/>
      <c r="W9" s="67"/>
      <c r="X9" s="67"/>
      <c r="Y9" s="67"/>
      <c r="Z9" s="67"/>
      <c r="AA9" s="67"/>
      <c r="AB9" s="68"/>
    </row>
    <row r="10" spans="1:28" s="32" customFormat="1" ht="32.25" customHeight="1" x14ac:dyDescent="0.25">
      <c r="A10" s="47"/>
      <c r="B10" s="182"/>
      <c r="C10" s="182"/>
      <c r="D10" s="182"/>
      <c r="E10" s="182"/>
      <c r="F10" s="182"/>
      <c r="G10" s="182"/>
      <c r="H10" s="260">
        <f t="shared" si="1"/>
        <v>0</v>
      </c>
      <c r="I10" s="182"/>
      <c r="J10" s="260">
        <f t="shared" si="2"/>
        <v>0</v>
      </c>
      <c r="K10" s="182"/>
      <c r="L10" s="274" t="str">
        <f t="shared" si="3"/>
        <v/>
      </c>
      <c r="M10" s="182"/>
      <c r="N10" s="274" t="str">
        <f t="shared" si="0"/>
        <v/>
      </c>
      <c r="O10" s="182"/>
      <c r="P10" s="296">
        <f t="shared" si="4"/>
        <v>0</v>
      </c>
      <c r="Q10" s="182"/>
      <c r="R10" s="260">
        <f t="shared" si="5"/>
        <v>0</v>
      </c>
      <c r="S10" s="46"/>
      <c r="T10" s="393"/>
      <c r="U10" s="67"/>
      <c r="V10" s="67"/>
      <c r="W10" s="67"/>
      <c r="X10" s="67"/>
      <c r="Y10" s="67"/>
      <c r="Z10" s="67"/>
      <c r="AA10" s="67"/>
      <c r="AB10" s="68"/>
    </row>
    <row r="11" spans="1:28" s="32" customFormat="1" ht="32.25" customHeight="1" x14ac:dyDescent="0.25">
      <c r="A11" s="47"/>
      <c r="B11" s="182"/>
      <c r="C11" s="182"/>
      <c r="D11" s="182"/>
      <c r="E11" s="182"/>
      <c r="F11" s="182"/>
      <c r="G11" s="182"/>
      <c r="H11" s="260">
        <f t="shared" si="1"/>
        <v>0</v>
      </c>
      <c r="I11" s="182"/>
      <c r="J11" s="260">
        <f t="shared" si="2"/>
        <v>0</v>
      </c>
      <c r="K11" s="182"/>
      <c r="L11" s="274" t="str">
        <f t="shared" si="3"/>
        <v/>
      </c>
      <c r="M11" s="182"/>
      <c r="N11" s="274" t="str">
        <f t="shared" si="0"/>
        <v/>
      </c>
      <c r="O11" s="182"/>
      <c r="P11" s="296">
        <f t="shared" si="4"/>
        <v>0</v>
      </c>
      <c r="Q11" s="182"/>
      <c r="R11" s="260">
        <f t="shared" si="5"/>
        <v>0</v>
      </c>
      <c r="S11" s="46"/>
      <c r="T11" s="393"/>
      <c r="U11" s="67"/>
      <c r="V11" s="67"/>
      <c r="W11" s="67"/>
      <c r="X11" s="67"/>
      <c r="Y11" s="67"/>
      <c r="Z11" s="67"/>
      <c r="AA11" s="67"/>
      <c r="AB11" s="68"/>
    </row>
    <row r="12" spans="1:28" s="32" customFormat="1" ht="32.25" customHeight="1" x14ac:dyDescent="0.25">
      <c r="A12" s="47"/>
      <c r="B12" s="182"/>
      <c r="C12" s="182"/>
      <c r="D12" s="182"/>
      <c r="E12" s="182"/>
      <c r="F12" s="182"/>
      <c r="G12" s="182"/>
      <c r="H12" s="260">
        <f t="shared" si="1"/>
        <v>0</v>
      </c>
      <c r="I12" s="182"/>
      <c r="J12" s="260">
        <f t="shared" si="2"/>
        <v>0</v>
      </c>
      <c r="K12" s="182"/>
      <c r="L12" s="274" t="str">
        <f t="shared" si="3"/>
        <v/>
      </c>
      <c r="M12" s="182"/>
      <c r="N12" s="274" t="str">
        <f t="shared" si="0"/>
        <v/>
      </c>
      <c r="O12" s="182"/>
      <c r="P12" s="296">
        <f t="shared" si="4"/>
        <v>0</v>
      </c>
      <c r="Q12" s="182"/>
      <c r="R12" s="260">
        <f t="shared" si="5"/>
        <v>0</v>
      </c>
      <c r="S12" s="46"/>
      <c r="T12" s="393"/>
      <c r="U12" s="67"/>
      <c r="V12" s="67"/>
      <c r="W12" s="67"/>
      <c r="X12" s="67"/>
      <c r="Y12" s="67"/>
      <c r="Z12" s="67"/>
      <c r="AA12" s="67"/>
      <c r="AB12" s="68"/>
    </row>
    <row r="13" spans="1:28" s="32" customFormat="1" ht="32.25" customHeight="1" x14ac:dyDescent="0.25">
      <c r="A13" s="47"/>
      <c r="B13" s="182"/>
      <c r="C13" s="182"/>
      <c r="D13" s="182"/>
      <c r="E13" s="182"/>
      <c r="F13" s="182"/>
      <c r="G13" s="182"/>
      <c r="H13" s="260">
        <f t="shared" si="1"/>
        <v>0</v>
      </c>
      <c r="I13" s="182"/>
      <c r="J13" s="260">
        <f t="shared" si="2"/>
        <v>0</v>
      </c>
      <c r="K13" s="182"/>
      <c r="L13" s="274" t="str">
        <f t="shared" si="3"/>
        <v/>
      </c>
      <c r="M13" s="182"/>
      <c r="N13" s="274" t="str">
        <f t="shared" si="0"/>
        <v/>
      </c>
      <c r="O13" s="182"/>
      <c r="P13" s="296">
        <f t="shared" si="4"/>
        <v>0</v>
      </c>
      <c r="Q13" s="182"/>
      <c r="R13" s="260">
        <f t="shared" si="5"/>
        <v>0</v>
      </c>
      <c r="S13" s="46"/>
      <c r="T13" s="393"/>
      <c r="U13" s="67"/>
      <c r="V13" s="67"/>
      <c r="W13" s="67"/>
      <c r="X13" s="67"/>
      <c r="Y13" s="67"/>
      <c r="Z13" s="67"/>
      <c r="AA13" s="67"/>
      <c r="AB13" s="68"/>
    </row>
    <row r="14" spans="1:28" s="32" customFormat="1" ht="32.25" customHeight="1" x14ac:dyDescent="0.25">
      <c r="A14" s="47"/>
      <c r="B14" s="182"/>
      <c r="C14" s="182"/>
      <c r="D14" s="182"/>
      <c r="E14" s="182"/>
      <c r="F14" s="182"/>
      <c r="G14" s="182"/>
      <c r="H14" s="260">
        <f t="shared" si="1"/>
        <v>0</v>
      </c>
      <c r="I14" s="182"/>
      <c r="J14" s="260">
        <f t="shared" si="2"/>
        <v>0</v>
      </c>
      <c r="K14" s="182"/>
      <c r="L14" s="274" t="str">
        <f t="shared" si="3"/>
        <v/>
      </c>
      <c r="M14" s="182"/>
      <c r="N14" s="274" t="str">
        <f t="shared" si="0"/>
        <v/>
      </c>
      <c r="O14" s="182"/>
      <c r="P14" s="296">
        <f t="shared" si="4"/>
        <v>0</v>
      </c>
      <c r="Q14" s="182"/>
      <c r="R14" s="260">
        <f t="shared" si="5"/>
        <v>0</v>
      </c>
      <c r="S14" s="46"/>
      <c r="T14" s="393"/>
      <c r="U14" s="67"/>
      <c r="V14" s="67"/>
      <c r="W14" s="67"/>
      <c r="X14" s="67"/>
      <c r="Y14" s="67"/>
      <c r="Z14" s="67"/>
      <c r="AA14" s="67"/>
      <c r="AB14" s="68"/>
    </row>
    <row r="15" spans="1:28" s="32" customFormat="1" ht="32.25" customHeight="1" thickBot="1" x14ac:dyDescent="0.3">
      <c r="A15" s="29"/>
      <c r="B15" s="30"/>
      <c r="C15" s="30"/>
      <c r="D15" s="30"/>
      <c r="E15" s="30"/>
      <c r="F15" s="30"/>
      <c r="G15" s="30"/>
      <c r="H15" s="34">
        <f t="shared" si="1"/>
        <v>0</v>
      </c>
      <c r="I15" s="30"/>
      <c r="J15" s="34">
        <f t="shared" si="2"/>
        <v>0</v>
      </c>
      <c r="K15" s="30"/>
      <c r="L15" s="184" t="str">
        <f t="shared" si="3"/>
        <v/>
      </c>
      <c r="M15" s="30"/>
      <c r="N15" s="184" t="str">
        <f t="shared" si="0"/>
        <v/>
      </c>
      <c r="O15" s="30"/>
      <c r="P15" s="131">
        <f t="shared" si="4"/>
        <v>0</v>
      </c>
      <c r="Q15" s="30"/>
      <c r="R15" s="34">
        <f t="shared" si="5"/>
        <v>0</v>
      </c>
      <c r="S15" s="31"/>
      <c r="T15" s="391"/>
      <c r="U15" s="306"/>
      <c r="V15" s="306"/>
      <c r="W15" s="306"/>
      <c r="X15" s="306"/>
      <c r="Y15" s="306"/>
      <c r="Z15" s="306"/>
      <c r="AA15" s="306"/>
      <c r="AB15" s="308"/>
    </row>
    <row r="16" spans="1:28" s="35" customFormat="1" ht="25.5" customHeight="1" x14ac:dyDescent="0.3">
      <c r="A16" s="654"/>
      <c r="B16" s="171"/>
      <c r="C16" s="171"/>
      <c r="D16" s="171"/>
      <c r="E16" s="171"/>
      <c r="F16" s="171"/>
      <c r="G16" s="171"/>
      <c r="H16" s="171"/>
      <c r="I16" s="171"/>
      <c r="J16" s="171"/>
      <c r="K16" s="171"/>
      <c r="L16" s="171"/>
      <c r="M16" s="171"/>
      <c r="N16" s="171"/>
      <c r="O16" s="171"/>
      <c r="P16" s="171"/>
      <c r="Q16" s="171"/>
      <c r="R16" s="171"/>
      <c r="S16" s="655"/>
      <c r="T16" s="16"/>
      <c r="U16" s="16"/>
      <c r="V16" s="16"/>
      <c r="W16" s="16"/>
      <c r="X16" s="16"/>
      <c r="Y16" s="16"/>
      <c r="Z16" s="16"/>
      <c r="AA16" s="16"/>
      <c r="AB16" s="16"/>
    </row>
    <row r="17" spans="1:28" s="16" customFormat="1" ht="25.5" customHeight="1" x14ac:dyDescent="0.3">
      <c r="A17" s="648" t="s">
        <v>828</v>
      </c>
      <c r="B17" s="105"/>
      <c r="C17" s="105"/>
      <c r="D17" s="105"/>
      <c r="E17" s="105"/>
      <c r="F17" s="105"/>
      <c r="G17" s="104"/>
      <c r="H17" s="104"/>
      <c r="I17" s="104"/>
      <c r="J17" s="104"/>
      <c r="K17" s="104"/>
      <c r="L17" s="104"/>
      <c r="M17" s="104"/>
      <c r="N17" s="104"/>
      <c r="O17" s="104"/>
      <c r="P17" s="104"/>
      <c r="Q17" s="104"/>
      <c r="R17" s="104"/>
      <c r="S17" s="707"/>
    </row>
    <row r="18" spans="1:28" s="16" customFormat="1" ht="25.5" customHeight="1" thickBot="1" x14ac:dyDescent="0.35">
      <c r="A18" s="671" t="s">
        <v>121</v>
      </c>
      <c r="B18" s="708"/>
      <c r="C18" s="708"/>
      <c r="D18" s="708"/>
      <c r="E18" s="708"/>
      <c r="F18" s="708"/>
      <c r="G18" s="708"/>
      <c r="H18" s="708"/>
      <c r="I18" s="708"/>
      <c r="J18" s="708"/>
      <c r="K18" s="708"/>
      <c r="L18" s="708"/>
      <c r="M18" s="708"/>
      <c r="N18" s="708"/>
      <c r="O18" s="708"/>
      <c r="P18" s="708"/>
      <c r="Q18" s="708"/>
      <c r="R18" s="708"/>
      <c r="S18" s="709"/>
    </row>
    <row r="19" spans="1:28" s="16" customFormat="1" ht="25.5" customHeight="1" x14ac:dyDescent="0.3">
      <c r="A19" s="8"/>
      <c r="B19" s="8"/>
      <c r="C19" s="8"/>
      <c r="D19" s="8"/>
      <c r="E19" s="8"/>
      <c r="F19" s="8"/>
      <c r="G19" s="8"/>
      <c r="H19" s="8"/>
      <c r="I19" s="8"/>
      <c r="J19" s="8"/>
      <c r="K19" s="8"/>
      <c r="L19" s="8"/>
      <c r="M19" s="8"/>
      <c r="N19" s="8"/>
      <c r="O19" s="8"/>
      <c r="P19" s="8"/>
      <c r="Q19" s="8"/>
      <c r="R19" s="8"/>
    </row>
    <row r="20" spans="1:28" s="16" customFormat="1" ht="25.5" customHeight="1" x14ac:dyDescent="0.3">
      <c r="A20" s="843" t="s">
        <v>825</v>
      </c>
      <c r="B20" s="843"/>
      <c r="C20" s="843"/>
      <c r="D20" s="843"/>
      <c r="E20" s="843"/>
      <c r="F20" s="843"/>
      <c r="G20" s="843"/>
      <c r="H20" s="843"/>
      <c r="I20" s="843"/>
      <c r="J20" s="843"/>
      <c r="K20" s="843"/>
      <c r="L20" s="843"/>
      <c r="M20" s="843"/>
      <c r="N20" s="843"/>
      <c r="O20" s="843"/>
      <c r="P20" s="843"/>
      <c r="Q20" s="843"/>
      <c r="R20" s="106"/>
    </row>
    <row r="21" spans="1:28" s="16" customFormat="1" ht="25.5" customHeight="1" x14ac:dyDescent="0.3">
      <c r="A21" s="835" t="s">
        <v>594</v>
      </c>
      <c r="B21" s="835"/>
      <c r="C21" s="835"/>
      <c r="D21" s="835"/>
      <c r="E21" s="835"/>
      <c r="F21" s="835"/>
      <c r="G21" s="835"/>
      <c r="H21" s="835"/>
      <c r="I21" s="835"/>
      <c r="J21" s="835"/>
      <c r="K21" s="835"/>
      <c r="L21" s="835"/>
      <c r="M21" s="835"/>
      <c r="N21" s="835"/>
      <c r="O21" s="835"/>
      <c r="P21" s="835"/>
      <c r="Q21" s="835"/>
      <c r="R21" s="11"/>
      <c r="T21" s="2"/>
      <c r="U21" s="2"/>
      <c r="V21" s="2"/>
      <c r="W21" s="2"/>
      <c r="X21" s="2"/>
      <c r="Y21" s="2"/>
      <c r="Z21" s="2"/>
      <c r="AA21" s="2"/>
      <c r="AB21" s="2"/>
    </row>
    <row r="22" spans="1:28" ht="25.5" customHeight="1" x14ac:dyDescent="0.25">
      <c r="A22" s="835" t="s">
        <v>798</v>
      </c>
      <c r="B22" s="835"/>
      <c r="C22" s="835"/>
      <c r="D22" s="835"/>
      <c r="E22" s="835"/>
      <c r="F22" s="835"/>
      <c r="G22" s="835"/>
      <c r="H22" s="835"/>
      <c r="I22" s="835"/>
      <c r="J22" s="835"/>
      <c r="K22" s="835"/>
      <c r="L22" s="835"/>
      <c r="M22" s="835"/>
      <c r="N22" s="835"/>
      <c r="O22" s="835"/>
      <c r="P22" s="835"/>
      <c r="Q22" s="835"/>
    </row>
  </sheetData>
  <mergeCells count="28">
    <mergeCell ref="T3:T5"/>
    <mergeCell ref="U3:U5"/>
    <mergeCell ref="V3:V5"/>
    <mergeCell ref="D3:D5"/>
    <mergeCell ref="E3:E5"/>
    <mergeCell ref="F3:F5"/>
    <mergeCell ref="K3:N3"/>
    <mergeCell ref="C3:C5"/>
    <mergeCell ref="O3:P4"/>
    <mergeCell ref="M4:N4"/>
    <mergeCell ref="K4:L4"/>
    <mergeCell ref="A21:Q21"/>
    <mergeCell ref="A22:Q22"/>
    <mergeCell ref="A2:S2"/>
    <mergeCell ref="Q3:R4"/>
    <mergeCell ref="T2:AB2"/>
    <mergeCell ref="Y3:Y5"/>
    <mergeCell ref="Z3:Z5"/>
    <mergeCell ref="AA3:AA5"/>
    <mergeCell ref="AB3:AB5"/>
    <mergeCell ref="A3:A5"/>
    <mergeCell ref="B3:B5"/>
    <mergeCell ref="W3:W5"/>
    <mergeCell ref="X3:X5"/>
    <mergeCell ref="A20:Q20"/>
    <mergeCell ref="S3:S5"/>
    <mergeCell ref="I3:J4"/>
    <mergeCell ref="G3:H4"/>
  </mergeCells>
  <phoneticPr fontId="0" type="noConversion"/>
  <printOptions horizontalCentered="1"/>
  <pageMargins left="0" right="0" top="1" bottom="0.75" header="0.3" footer="0.3"/>
  <pageSetup paperSize="3" scale="95" orientation="landscape" r:id="rId1"/>
  <headerFooter alignWithMargins="0">
    <oddHeader>&amp;C&amp;16
&amp;A</oddHeader>
    <oddFooter>&amp;C&amp;14ISSUED
JUNE 2009&amp;R&amp;12&amp;F &amp;A
Page 78</oddFooter>
  </headerFooter>
  <colBreaks count="1" manualBreakCount="1">
    <brk id="19" max="1048575" man="1"/>
  </col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T26"/>
  <sheetViews>
    <sheetView showGridLines="0" zoomScale="60" zoomScaleNormal="60" zoomScalePageLayoutView="60" workbookViewId="0"/>
  </sheetViews>
  <sheetFormatPr defaultColWidth="9.109375" defaultRowHeight="13.2" x14ac:dyDescent="0.25"/>
  <cols>
    <col min="1" max="1" width="9" style="2" customWidth="1"/>
    <col min="2" max="2" width="13.33203125" style="2" customWidth="1"/>
    <col min="3" max="3" width="13" style="2" customWidth="1"/>
    <col min="4" max="5" width="12.88671875" style="2" customWidth="1"/>
    <col min="6" max="8" width="8.6640625" style="2" customWidth="1"/>
    <col min="9" max="9" width="10.33203125" style="2" customWidth="1"/>
    <col min="10" max="10" width="8.6640625" style="2" customWidth="1"/>
    <col min="11" max="11" width="35.6640625" style="2" customWidth="1"/>
    <col min="12" max="12" width="21.5546875" style="20" bestFit="1" customWidth="1"/>
    <col min="13" max="13" width="20.6640625" style="20" customWidth="1"/>
    <col min="14" max="14" width="12.6640625" style="20" customWidth="1"/>
    <col min="15" max="15" width="16.44140625" style="20" customWidth="1"/>
    <col min="16" max="16" width="17" style="20" customWidth="1"/>
    <col min="17" max="19" width="20.6640625" style="20" customWidth="1"/>
    <col min="20" max="20" width="8.6640625" style="2" customWidth="1"/>
    <col min="21" max="16384" width="9.109375" style="2"/>
  </cols>
  <sheetData>
    <row r="1" spans="1:20" ht="44.25" customHeight="1" thickBot="1" x14ac:dyDescent="0.3"/>
    <row r="2" spans="1:20" s="27" customFormat="1" ht="25.5" customHeight="1" x14ac:dyDescent="0.25">
      <c r="A2" s="823" t="s">
        <v>1593</v>
      </c>
      <c r="B2" s="1133"/>
      <c r="C2" s="1133"/>
      <c r="D2" s="1133"/>
      <c r="E2" s="1133"/>
      <c r="F2" s="1133"/>
      <c r="G2" s="1133"/>
      <c r="H2" s="1133"/>
      <c r="I2" s="1133"/>
      <c r="J2" s="1133"/>
      <c r="K2" s="1134"/>
      <c r="L2" s="987" t="s">
        <v>909</v>
      </c>
      <c r="M2" s="988"/>
      <c r="N2" s="988"/>
      <c r="O2" s="988"/>
      <c r="P2" s="988"/>
      <c r="Q2" s="988"/>
      <c r="R2" s="988"/>
      <c r="S2" s="988"/>
      <c r="T2" s="906"/>
    </row>
    <row r="3" spans="1:20" s="4" customFormat="1" ht="25.5" customHeight="1" x14ac:dyDescent="0.3">
      <c r="A3" s="828" t="s">
        <v>911</v>
      </c>
      <c r="B3" s="977" t="s">
        <v>122</v>
      </c>
      <c r="C3" s="826" t="s">
        <v>1778</v>
      </c>
      <c r="D3" s="826" t="s">
        <v>945</v>
      </c>
      <c r="E3" s="894"/>
      <c r="F3" s="826" t="s">
        <v>951</v>
      </c>
      <c r="G3" s="826"/>
      <c r="H3" s="826" t="s">
        <v>811</v>
      </c>
      <c r="I3" s="826"/>
      <c r="J3" s="826"/>
      <c r="K3" s="832" t="s">
        <v>822</v>
      </c>
      <c r="L3" s="818" t="s">
        <v>906</v>
      </c>
      <c r="M3" s="815" t="s">
        <v>931</v>
      </c>
      <c r="N3" s="815" t="s">
        <v>932</v>
      </c>
      <c r="O3" s="815" t="s">
        <v>2085</v>
      </c>
      <c r="P3" s="815" t="s">
        <v>2086</v>
      </c>
      <c r="Q3" s="815" t="s">
        <v>933</v>
      </c>
      <c r="R3" s="815" t="s">
        <v>940</v>
      </c>
      <c r="S3" s="815" t="s">
        <v>941</v>
      </c>
      <c r="T3" s="812" t="s">
        <v>934</v>
      </c>
    </row>
    <row r="4" spans="1:20" s="4" customFormat="1" ht="25.5" customHeight="1" thickBot="1" x14ac:dyDescent="0.3">
      <c r="A4" s="1132"/>
      <c r="B4" s="978"/>
      <c r="C4" s="827"/>
      <c r="D4" s="243" t="s">
        <v>943</v>
      </c>
      <c r="E4" s="322" t="s">
        <v>944</v>
      </c>
      <c r="F4" s="243" t="s">
        <v>946</v>
      </c>
      <c r="G4" s="243" t="s">
        <v>818</v>
      </c>
      <c r="H4" s="243" t="s">
        <v>888</v>
      </c>
      <c r="I4" s="243" t="s">
        <v>960</v>
      </c>
      <c r="J4" s="243" t="s">
        <v>959</v>
      </c>
      <c r="K4" s="833"/>
      <c r="L4" s="820"/>
      <c r="M4" s="817"/>
      <c r="N4" s="817"/>
      <c r="O4" s="817"/>
      <c r="P4" s="817"/>
      <c r="Q4" s="817"/>
      <c r="R4" s="817"/>
      <c r="S4" s="817"/>
      <c r="T4" s="814"/>
    </row>
    <row r="5" spans="1:20" s="33" customFormat="1" ht="32.1" customHeight="1" thickTop="1" x14ac:dyDescent="0.25">
      <c r="A5" s="270" t="s">
        <v>595</v>
      </c>
      <c r="B5" s="310" t="s">
        <v>1779</v>
      </c>
      <c r="C5" s="310" t="s">
        <v>1332</v>
      </c>
      <c r="D5" s="310" t="s">
        <v>2077</v>
      </c>
      <c r="E5" s="310" t="s">
        <v>2080</v>
      </c>
      <c r="F5" s="310">
        <v>850</v>
      </c>
      <c r="G5" s="260">
        <f t="shared" ref="G5:G18" si="0">ROUND(F5*0.293,2-LEN(INT(F5*0.293)))</f>
        <v>250</v>
      </c>
      <c r="H5" s="321">
        <v>2.1</v>
      </c>
      <c r="I5" s="310">
        <v>1</v>
      </c>
      <c r="J5" s="264">
        <v>120</v>
      </c>
      <c r="K5" s="323" t="s">
        <v>850</v>
      </c>
      <c r="L5" s="392"/>
      <c r="M5" s="302"/>
      <c r="N5" s="302"/>
      <c r="O5" s="302"/>
      <c r="P5" s="302"/>
      <c r="Q5" s="302"/>
      <c r="R5" s="302"/>
      <c r="S5" s="302"/>
      <c r="T5" s="303"/>
    </row>
    <row r="6" spans="1:20" s="33" customFormat="1" ht="32.1" customHeight="1" x14ac:dyDescent="0.25">
      <c r="A6" s="270" t="s">
        <v>596</v>
      </c>
      <c r="B6" s="51" t="s">
        <v>1290</v>
      </c>
      <c r="C6" s="51" t="s">
        <v>1332</v>
      </c>
      <c r="D6" s="51" t="s">
        <v>2077</v>
      </c>
      <c r="E6" s="51" t="s">
        <v>2080</v>
      </c>
      <c r="F6" s="51">
        <v>1280</v>
      </c>
      <c r="G6" s="183">
        <f t="shared" si="0"/>
        <v>380</v>
      </c>
      <c r="H6" s="163">
        <v>3.2</v>
      </c>
      <c r="I6" s="51">
        <v>1</v>
      </c>
      <c r="J6" s="185">
        <v>120</v>
      </c>
      <c r="K6" s="55" t="s">
        <v>850</v>
      </c>
      <c r="L6" s="393"/>
      <c r="M6" s="67"/>
      <c r="N6" s="67"/>
      <c r="O6" s="67"/>
      <c r="P6" s="67"/>
      <c r="Q6" s="67"/>
      <c r="R6" s="67"/>
      <c r="S6" s="67"/>
      <c r="T6" s="68"/>
    </row>
    <row r="7" spans="1:20" s="33" customFormat="1" ht="32.1" customHeight="1" x14ac:dyDescent="0.25">
      <c r="A7" s="270" t="s">
        <v>597</v>
      </c>
      <c r="B7" s="51" t="s">
        <v>1780</v>
      </c>
      <c r="C7" s="51" t="s">
        <v>1725</v>
      </c>
      <c r="D7" s="51" t="s">
        <v>2078</v>
      </c>
      <c r="E7" s="51" t="s">
        <v>2081</v>
      </c>
      <c r="F7" s="51">
        <v>1280</v>
      </c>
      <c r="G7" s="183">
        <f t="shared" si="0"/>
        <v>380</v>
      </c>
      <c r="H7" s="163">
        <v>3.2</v>
      </c>
      <c r="I7" s="51">
        <v>1</v>
      </c>
      <c r="J7" s="185">
        <v>120</v>
      </c>
      <c r="K7" s="55" t="s">
        <v>850</v>
      </c>
      <c r="L7" s="393"/>
      <c r="M7" s="67"/>
      <c r="N7" s="67"/>
      <c r="O7" s="67"/>
      <c r="P7" s="67"/>
      <c r="Q7" s="67"/>
      <c r="R7" s="67"/>
      <c r="S7" s="67"/>
      <c r="T7" s="68"/>
    </row>
    <row r="8" spans="1:20" s="33" customFormat="1" ht="32.1" customHeight="1" x14ac:dyDescent="0.25">
      <c r="A8" s="270" t="s">
        <v>598</v>
      </c>
      <c r="B8" s="51" t="s">
        <v>1781</v>
      </c>
      <c r="C8" s="51" t="s">
        <v>1784</v>
      </c>
      <c r="D8" s="51" t="s">
        <v>2078</v>
      </c>
      <c r="E8" s="51" t="s">
        <v>2081</v>
      </c>
      <c r="F8" s="51">
        <v>1920</v>
      </c>
      <c r="G8" s="183">
        <f t="shared" si="0"/>
        <v>560</v>
      </c>
      <c r="H8" s="163">
        <v>4.7</v>
      </c>
      <c r="I8" s="51">
        <v>1</v>
      </c>
      <c r="J8" s="185">
        <v>120</v>
      </c>
      <c r="K8" s="55" t="s">
        <v>850</v>
      </c>
      <c r="L8" s="393"/>
      <c r="M8" s="67"/>
      <c r="N8" s="67"/>
      <c r="O8" s="67"/>
      <c r="P8" s="67"/>
      <c r="Q8" s="67"/>
      <c r="R8" s="67"/>
      <c r="S8" s="67"/>
      <c r="T8" s="68"/>
    </row>
    <row r="9" spans="1:20" s="33" customFormat="1" ht="32.1" customHeight="1" x14ac:dyDescent="0.25">
      <c r="A9" s="270" t="s">
        <v>599</v>
      </c>
      <c r="B9" s="51" t="s">
        <v>1782</v>
      </c>
      <c r="C9" s="51" t="s">
        <v>1502</v>
      </c>
      <c r="D9" s="51" t="s">
        <v>2079</v>
      </c>
      <c r="E9" s="51" t="s">
        <v>2082</v>
      </c>
      <c r="F9" s="51">
        <v>1700</v>
      </c>
      <c r="G9" s="183">
        <f t="shared" si="0"/>
        <v>500</v>
      </c>
      <c r="H9" s="163">
        <v>4.2</v>
      </c>
      <c r="I9" s="51">
        <v>1</v>
      </c>
      <c r="J9" s="185">
        <v>120</v>
      </c>
      <c r="K9" s="55" t="s">
        <v>850</v>
      </c>
      <c r="L9" s="393"/>
      <c r="M9" s="67"/>
      <c r="N9" s="67"/>
      <c r="O9" s="67"/>
      <c r="P9" s="67"/>
      <c r="Q9" s="67"/>
      <c r="R9" s="67"/>
      <c r="S9" s="67"/>
      <c r="T9" s="68"/>
    </row>
    <row r="10" spans="1:20" s="33" customFormat="1" ht="32.1" customHeight="1" x14ac:dyDescent="0.25">
      <c r="A10" s="270" t="s">
        <v>600</v>
      </c>
      <c r="B10" s="51" t="s">
        <v>1783</v>
      </c>
      <c r="C10" s="51" t="s">
        <v>1502</v>
      </c>
      <c r="D10" s="51" t="s">
        <v>2079</v>
      </c>
      <c r="E10" s="51" t="s">
        <v>2082</v>
      </c>
      <c r="F10" s="51">
        <v>2500</v>
      </c>
      <c r="G10" s="183">
        <f t="shared" si="0"/>
        <v>730</v>
      </c>
      <c r="H10" s="163">
        <v>6.1</v>
      </c>
      <c r="I10" s="51">
        <v>1</v>
      </c>
      <c r="J10" s="185">
        <v>120</v>
      </c>
      <c r="K10" s="55" t="s">
        <v>850</v>
      </c>
      <c r="L10" s="393"/>
      <c r="M10" s="67"/>
      <c r="N10" s="67"/>
      <c r="O10" s="67"/>
      <c r="P10" s="67"/>
      <c r="Q10" s="67"/>
      <c r="R10" s="67"/>
      <c r="S10" s="67"/>
      <c r="T10" s="68"/>
    </row>
    <row r="11" spans="1:20" s="33" customFormat="1" ht="32.1" customHeight="1" x14ac:dyDescent="0.25">
      <c r="A11" s="54"/>
      <c r="B11" s="51"/>
      <c r="C11" s="51"/>
      <c r="D11" s="51"/>
      <c r="E11" s="51"/>
      <c r="F11" s="51"/>
      <c r="G11" s="183">
        <f t="shared" si="0"/>
        <v>0</v>
      </c>
      <c r="H11" s="163"/>
      <c r="I11" s="51"/>
      <c r="J11" s="185"/>
      <c r="K11" s="55"/>
      <c r="L11" s="393"/>
      <c r="M11" s="67"/>
      <c r="N11" s="67"/>
      <c r="O11" s="67"/>
      <c r="P11" s="67"/>
      <c r="Q11" s="67"/>
      <c r="R11" s="67"/>
      <c r="S11" s="67"/>
      <c r="T11" s="68"/>
    </row>
    <row r="12" spans="1:20" s="33" customFormat="1" ht="32.1" customHeight="1" x14ac:dyDescent="0.25">
      <c r="A12" s="54"/>
      <c r="B12" s="51"/>
      <c r="C12" s="51"/>
      <c r="D12" s="51"/>
      <c r="E12" s="51"/>
      <c r="F12" s="51"/>
      <c r="G12" s="183">
        <f t="shared" si="0"/>
        <v>0</v>
      </c>
      <c r="H12" s="163"/>
      <c r="I12" s="51"/>
      <c r="J12" s="185"/>
      <c r="K12" s="55"/>
      <c r="L12" s="393"/>
      <c r="M12" s="67"/>
      <c r="N12" s="67"/>
      <c r="O12" s="67"/>
      <c r="P12" s="67"/>
      <c r="Q12" s="67"/>
      <c r="R12" s="67"/>
      <c r="S12" s="67"/>
      <c r="T12" s="68"/>
    </row>
    <row r="13" spans="1:20" s="33" customFormat="1" ht="32.1" customHeight="1" x14ac:dyDescent="0.25">
      <c r="A13" s="54"/>
      <c r="B13" s="51"/>
      <c r="C13" s="51"/>
      <c r="D13" s="51"/>
      <c r="E13" s="51"/>
      <c r="F13" s="51"/>
      <c r="G13" s="183">
        <f t="shared" si="0"/>
        <v>0</v>
      </c>
      <c r="H13" s="163"/>
      <c r="I13" s="51"/>
      <c r="J13" s="185"/>
      <c r="K13" s="55"/>
      <c r="L13" s="393"/>
      <c r="M13" s="67"/>
      <c r="N13" s="67"/>
      <c r="O13" s="67"/>
      <c r="P13" s="67"/>
      <c r="Q13" s="67"/>
      <c r="R13" s="67"/>
      <c r="S13" s="67"/>
      <c r="T13" s="68"/>
    </row>
    <row r="14" spans="1:20" s="33" customFormat="1" ht="32.1" customHeight="1" x14ac:dyDescent="0.25">
      <c r="A14" s="54"/>
      <c r="B14" s="51"/>
      <c r="C14" s="51"/>
      <c r="D14" s="51"/>
      <c r="E14" s="51"/>
      <c r="F14" s="51"/>
      <c r="G14" s="183">
        <f t="shared" si="0"/>
        <v>0</v>
      </c>
      <c r="H14" s="163"/>
      <c r="I14" s="51"/>
      <c r="J14" s="185"/>
      <c r="K14" s="55"/>
      <c r="L14" s="393"/>
      <c r="M14" s="67"/>
      <c r="N14" s="67"/>
      <c r="O14" s="67"/>
      <c r="P14" s="67"/>
      <c r="Q14" s="67"/>
      <c r="R14" s="67"/>
      <c r="S14" s="67"/>
      <c r="T14" s="68"/>
    </row>
    <row r="15" spans="1:20" s="33" customFormat="1" ht="32.1" customHeight="1" x14ac:dyDescent="0.25">
      <c r="A15" s="54"/>
      <c r="B15" s="51"/>
      <c r="C15" s="51"/>
      <c r="D15" s="51"/>
      <c r="E15" s="51"/>
      <c r="F15" s="51"/>
      <c r="G15" s="183">
        <f t="shared" si="0"/>
        <v>0</v>
      </c>
      <c r="H15" s="163"/>
      <c r="I15" s="51"/>
      <c r="J15" s="185"/>
      <c r="K15" s="55"/>
      <c r="L15" s="393"/>
      <c r="M15" s="67"/>
      <c r="N15" s="67"/>
      <c r="O15" s="67"/>
      <c r="P15" s="67"/>
      <c r="Q15" s="67"/>
      <c r="R15" s="67"/>
      <c r="S15" s="67"/>
      <c r="T15" s="68"/>
    </row>
    <row r="16" spans="1:20" s="33" customFormat="1" ht="32.1" customHeight="1" x14ac:dyDescent="0.25">
      <c r="A16" s="54"/>
      <c r="B16" s="51"/>
      <c r="C16" s="51"/>
      <c r="D16" s="51"/>
      <c r="E16" s="51"/>
      <c r="F16" s="51"/>
      <c r="G16" s="183">
        <f t="shared" si="0"/>
        <v>0</v>
      </c>
      <c r="H16" s="163"/>
      <c r="I16" s="51"/>
      <c r="J16" s="185"/>
      <c r="K16" s="55"/>
      <c r="L16" s="393"/>
      <c r="M16" s="67"/>
      <c r="N16" s="67"/>
      <c r="O16" s="67"/>
      <c r="P16" s="67"/>
      <c r="Q16" s="67"/>
      <c r="R16" s="67"/>
      <c r="S16" s="67"/>
      <c r="T16" s="68"/>
    </row>
    <row r="17" spans="1:20" s="33" customFormat="1" ht="32.1" customHeight="1" x14ac:dyDescent="0.25">
      <c r="A17" s="54"/>
      <c r="B17" s="51"/>
      <c r="C17" s="51"/>
      <c r="D17" s="51"/>
      <c r="E17" s="51"/>
      <c r="F17" s="51"/>
      <c r="G17" s="183">
        <f t="shared" si="0"/>
        <v>0</v>
      </c>
      <c r="H17" s="163"/>
      <c r="I17" s="51"/>
      <c r="J17" s="185"/>
      <c r="K17" s="55"/>
      <c r="L17" s="393"/>
      <c r="M17" s="67"/>
      <c r="N17" s="67"/>
      <c r="O17" s="67"/>
      <c r="P17" s="67"/>
      <c r="Q17" s="67"/>
      <c r="R17" s="67"/>
      <c r="S17" s="67"/>
      <c r="T17" s="68"/>
    </row>
    <row r="18" spans="1:20" s="33" customFormat="1" ht="32.1" customHeight="1" thickBot="1" x14ac:dyDescent="0.3">
      <c r="A18" s="56"/>
      <c r="B18" s="57"/>
      <c r="C18" s="57"/>
      <c r="D18" s="57"/>
      <c r="E18" s="57"/>
      <c r="F18" s="57"/>
      <c r="G18" s="34">
        <f t="shared" si="0"/>
        <v>0</v>
      </c>
      <c r="H18" s="164"/>
      <c r="I18" s="57"/>
      <c r="J18" s="57"/>
      <c r="K18" s="138"/>
      <c r="L18" s="391"/>
      <c r="M18" s="306"/>
      <c r="N18" s="306"/>
      <c r="O18" s="306"/>
      <c r="P18" s="306"/>
      <c r="Q18" s="306"/>
      <c r="R18" s="306"/>
      <c r="S18" s="306"/>
      <c r="T18" s="308"/>
    </row>
    <row r="19" spans="1:20" s="35" customFormat="1" ht="24.75" customHeight="1" x14ac:dyDescent="0.3">
      <c r="L19" s="39"/>
      <c r="M19" s="39"/>
      <c r="N19" s="39"/>
      <c r="O19" s="21"/>
      <c r="P19" s="21"/>
      <c r="Q19" s="21"/>
      <c r="R19" s="21"/>
      <c r="S19" s="21"/>
      <c r="T19" s="16"/>
    </row>
    <row r="20" spans="1:20" ht="25.5" customHeight="1" x14ac:dyDescent="0.25">
      <c r="A20" s="843" t="s">
        <v>825</v>
      </c>
      <c r="B20" s="843"/>
      <c r="C20" s="843"/>
      <c r="D20" s="843"/>
      <c r="E20" s="843"/>
      <c r="F20" s="843"/>
      <c r="G20" s="843"/>
      <c r="H20" s="843"/>
      <c r="L20" s="2"/>
      <c r="M20" s="2"/>
      <c r="N20" s="2"/>
      <c r="O20" s="2"/>
      <c r="P20" s="2"/>
      <c r="Q20" s="2"/>
      <c r="R20" s="2"/>
      <c r="S20" s="2"/>
    </row>
    <row r="21" spans="1:20" ht="25.5" customHeight="1" x14ac:dyDescent="0.25">
      <c r="A21" s="835" t="s">
        <v>799</v>
      </c>
      <c r="B21" s="835"/>
      <c r="C21" s="835"/>
      <c r="D21" s="835"/>
      <c r="E21" s="835"/>
      <c r="F21" s="835"/>
      <c r="G21" s="835"/>
      <c r="H21" s="835"/>
      <c r="L21" s="2"/>
      <c r="M21" s="2"/>
      <c r="N21" s="2"/>
      <c r="O21" s="2"/>
      <c r="P21" s="2"/>
      <c r="Q21" s="2"/>
      <c r="R21" s="2"/>
      <c r="S21" s="2"/>
    </row>
    <row r="22" spans="1:20" s="35" customFormat="1" ht="24.75" customHeight="1" x14ac:dyDescent="0.3">
      <c r="L22" s="20"/>
      <c r="M22" s="20"/>
      <c r="N22" s="20"/>
      <c r="O22" s="20"/>
      <c r="P22" s="20"/>
      <c r="Q22" s="20"/>
      <c r="R22" s="20"/>
      <c r="S22" s="20"/>
      <c r="T22" s="2"/>
    </row>
    <row r="26" spans="1:20" ht="11.25" customHeight="1" x14ac:dyDescent="0.25"/>
  </sheetData>
  <mergeCells count="20">
    <mergeCell ref="A20:H20"/>
    <mergeCell ref="A21:H21"/>
    <mergeCell ref="A3:A4"/>
    <mergeCell ref="B3:B4"/>
    <mergeCell ref="A2:K2"/>
    <mergeCell ref="D3:E3"/>
    <mergeCell ref="F3:G3"/>
    <mergeCell ref="C3:C4"/>
    <mergeCell ref="K3:K4"/>
    <mergeCell ref="H3:J3"/>
    <mergeCell ref="M3:M4"/>
    <mergeCell ref="L3:L4"/>
    <mergeCell ref="L2:T2"/>
    <mergeCell ref="T3:T4"/>
    <mergeCell ref="S3:S4"/>
    <mergeCell ref="R3:R4"/>
    <mergeCell ref="Q3:Q4"/>
    <mergeCell ref="P3:P4"/>
    <mergeCell ref="O3:O4"/>
    <mergeCell ref="N3:N4"/>
  </mergeCells>
  <phoneticPr fontId="0" type="noConversion"/>
  <printOptions horizontalCentered="1"/>
  <pageMargins left="0" right="0" top="1" bottom="0.75" header="0.3" footer="0.3"/>
  <pageSetup paperSize="3" orientation="landscape" r:id="rId1"/>
  <headerFooter alignWithMargins="0">
    <oddHeader>&amp;C&amp;14
&amp;A</oddHeader>
    <oddFooter>&amp;C&amp;14ISSUED 
JUNE 2009&amp;R&amp;12&amp;F &amp;A
Page 79</oddFooter>
  </headerFooter>
  <colBreaks count="1" manualBreakCount="1">
    <brk id="11" max="1048575" man="1"/>
  </col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Y25"/>
  <sheetViews>
    <sheetView showGridLines="0" zoomScale="60" zoomScaleNormal="60" zoomScalePageLayoutView="60" workbookViewId="0"/>
  </sheetViews>
  <sheetFormatPr defaultColWidth="9.109375" defaultRowHeight="13.2" x14ac:dyDescent="0.25"/>
  <cols>
    <col min="1" max="1" width="9" style="2" customWidth="1"/>
    <col min="2" max="2" width="13" style="2" customWidth="1"/>
    <col min="3" max="3" width="11.5546875" style="2" customWidth="1"/>
    <col min="4" max="4" width="10" style="2" customWidth="1"/>
    <col min="5" max="5" width="13.44140625" style="2" customWidth="1"/>
    <col min="6" max="7" width="9.5546875" style="2" customWidth="1"/>
    <col min="8" max="11" width="8.5546875" style="2" customWidth="1"/>
    <col min="12" max="13" width="8.109375" style="2" customWidth="1"/>
    <col min="14" max="15" width="8.5546875" style="2" customWidth="1"/>
    <col min="16" max="16" width="26.109375" style="2" customWidth="1"/>
    <col min="17" max="17" width="21.5546875" style="2" bestFit="1" customWidth="1"/>
    <col min="18" max="18" width="20.6640625" style="2" customWidth="1"/>
    <col min="19" max="19" width="12.6640625" style="2" customWidth="1"/>
    <col min="20" max="20" width="16.44140625" style="2" customWidth="1"/>
    <col min="21" max="21" width="17" style="2" customWidth="1"/>
    <col min="22" max="24" width="20.6640625" style="2" customWidth="1"/>
    <col min="25" max="25" width="8.6640625" style="2" customWidth="1"/>
    <col min="26" max="16384" width="9.109375" style="2"/>
  </cols>
  <sheetData>
    <row r="1" spans="1:25" ht="44.25" customHeight="1" thickBot="1" x14ac:dyDescent="0.3"/>
    <row r="2" spans="1:25" s="27" customFormat="1" ht="25.5" customHeight="1" x14ac:dyDescent="0.25">
      <c r="A2" s="869" t="s">
        <v>1594</v>
      </c>
      <c r="B2" s="870"/>
      <c r="C2" s="870"/>
      <c r="D2" s="870"/>
      <c r="E2" s="870"/>
      <c r="F2" s="870"/>
      <c r="G2" s="870"/>
      <c r="H2" s="870"/>
      <c r="I2" s="870"/>
      <c r="J2" s="870"/>
      <c r="K2" s="870"/>
      <c r="L2" s="870"/>
      <c r="M2" s="870"/>
      <c r="N2" s="870"/>
      <c r="O2" s="870"/>
      <c r="P2" s="871"/>
      <c r="Q2" s="987" t="s">
        <v>909</v>
      </c>
      <c r="R2" s="988"/>
      <c r="S2" s="988"/>
      <c r="T2" s="988"/>
      <c r="U2" s="988"/>
      <c r="V2" s="988"/>
      <c r="W2" s="988"/>
      <c r="X2" s="988"/>
      <c r="Y2" s="906"/>
    </row>
    <row r="3" spans="1:25" s="4" customFormat="1" ht="25.5" customHeight="1" x14ac:dyDescent="0.25">
      <c r="A3" s="828" t="s">
        <v>911</v>
      </c>
      <c r="B3" s="826" t="s">
        <v>122</v>
      </c>
      <c r="C3" s="826" t="s">
        <v>1778</v>
      </c>
      <c r="D3" s="826" t="s">
        <v>945</v>
      </c>
      <c r="E3" s="826"/>
      <c r="F3" s="826" t="s">
        <v>892</v>
      </c>
      <c r="G3" s="826"/>
      <c r="H3" s="826"/>
      <c r="I3" s="826"/>
      <c r="J3" s="826"/>
      <c r="K3" s="826"/>
      <c r="L3" s="826"/>
      <c r="M3" s="826"/>
      <c r="N3" s="826"/>
      <c r="O3" s="826"/>
      <c r="P3" s="832" t="s">
        <v>822</v>
      </c>
      <c r="Q3" s="818" t="s">
        <v>906</v>
      </c>
      <c r="R3" s="815" t="s">
        <v>931</v>
      </c>
      <c r="S3" s="815" t="s">
        <v>932</v>
      </c>
      <c r="T3" s="815" t="s">
        <v>2085</v>
      </c>
      <c r="U3" s="815" t="s">
        <v>2086</v>
      </c>
      <c r="V3" s="815" t="s">
        <v>933</v>
      </c>
      <c r="W3" s="815" t="s">
        <v>940</v>
      </c>
      <c r="X3" s="815" t="s">
        <v>941</v>
      </c>
      <c r="Y3" s="812" t="s">
        <v>934</v>
      </c>
    </row>
    <row r="4" spans="1:25" s="38" customFormat="1" ht="39.75" customHeight="1" x14ac:dyDescent="0.25">
      <c r="A4" s="828"/>
      <c r="B4" s="826"/>
      <c r="C4" s="826"/>
      <c r="D4" s="826"/>
      <c r="E4" s="826"/>
      <c r="F4" s="826" t="s">
        <v>1503</v>
      </c>
      <c r="G4" s="826"/>
      <c r="H4" s="826" t="s">
        <v>1003</v>
      </c>
      <c r="I4" s="826"/>
      <c r="J4" s="826" t="s">
        <v>1017</v>
      </c>
      <c r="K4" s="826"/>
      <c r="L4" s="826" t="s">
        <v>1504</v>
      </c>
      <c r="M4" s="826"/>
      <c r="N4" s="826" t="s">
        <v>1031</v>
      </c>
      <c r="O4" s="826"/>
      <c r="P4" s="832"/>
      <c r="Q4" s="819"/>
      <c r="R4" s="816"/>
      <c r="S4" s="816"/>
      <c r="T4" s="816"/>
      <c r="U4" s="816"/>
      <c r="V4" s="816"/>
      <c r="W4" s="816"/>
      <c r="X4" s="816"/>
      <c r="Y4" s="813"/>
    </row>
    <row r="5" spans="1:25" s="38" customFormat="1" ht="25.5" customHeight="1" thickBot="1" x14ac:dyDescent="0.3">
      <c r="A5" s="829"/>
      <c r="B5" s="827"/>
      <c r="C5" s="827"/>
      <c r="D5" s="243" t="s">
        <v>943</v>
      </c>
      <c r="E5" s="243" t="s">
        <v>944</v>
      </c>
      <c r="F5" s="243" t="s">
        <v>946</v>
      </c>
      <c r="G5" s="243" t="s">
        <v>818</v>
      </c>
      <c r="H5" s="243" t="s">
        <v>971</v>
      </c>
      <c r="I5" s="243" t="s">
        <v>953</v>
      </c>
      <c r="J5" s="243" t="s">
        <v>971</v>
      </c>
      <c r="K5" s="243" t="s">
        <v>953</v>
      </c>
      <c r="L5" s="243" t="s">
        <v>947</v>
      </c>
      <c r="M5" s="243" t="s">
        <v>524</v>
      </c>
      <c r="N5" s="243" t="s">
        <v>973</v>
      </c>
      <c r="O5" s="243" t="s">
        <v>980</v>
      </c>
      <c r="P5" s="833"/>
      <c r="Q5" s="820"/>
      <c r="R5" s="817"/>
      <c r="S5" s="817"/>
      <c r="T5" s="817"/>
      <c r="U5" s="817"/>
      <c r="V5" s="817"/>
      <c r="W5" s="817"/>
      <c r="X5" s="817"/>
      <c r="Y5" s="814"/>
    </row>
    <row r="6" spans="1:25" s="32" customFormat="1" ht="32.1" customHeight="1" thickTop="1" x14ac:dyDescent="0.25">
      <c r="A6" s="245" t="s">
        <v>1169</v>
      </c>
      <c r="B6" s="246" t="s">
        <v>1170</v>
      </c>
      <c r="C6" s="246" t="s">
        <v>1502</v>
      </c>
      <c r="D6" s="246" t="s">
        <v>1488</v>
      </c>
      <c r="E6" s="260" t="s">
        <v>1171</v>
      </c>
      <c r="F6" s="259">
        <v>12000</v>
      </c>
      <c r="G6" s="260">
        <f>ROUND(F6*0.293,2-LEN(INT(F6*0.293)))</f>
        <v>3500</v>
      </c>
      <c r="H6" s="259">
        <v>180</v>
      </c>
      <c r="I6" s="274">
        <f>IF(ISNUMBER(H6)=TRUE,ROUND((5/9)*(H6-32),1),"")</f>
        <v>82.2</v>
      </c>
      <c r="J6" s="259">
        <v>155</v>
      </c>
      <c r="K6" s="274">
        <f t="shared" ref="K6:K17" si="0">IF(ISNUMBER(J6)=TRUE,ROUND((5/9)*(J6-32),1),"")</f>
        <v>68.3</v>
      </c>
      <c r="L6" s="259">
        <v>1</v>
      </c>
      <c r="M6" s="260">
        <f>ROUND(L6*3.8,2-LEN(INT(L6*3.8)))</f>
        <v>3.8</v>
      </c>
      <c r="N6" s="259">
        <v>8</v>
      </c>
      <c r="O6" s="274">
        <f>ROUND(N6*2.989,2-LEN(INT(N6*2.989)))</f>
        <v>24</v>
      </c>
      <c r="P6" s="247" t="s">
        <v>1138</v>
      </c>
      <c r="Q6" s="392"/>
      <c r="R6" s="302"/>
      <c r="S6" s="302"/>
      <c r="T6" s="302"/>
      <c r="U6" s="302"/>
      <c r="V6" s="302"/>
      <c r="W6" s="302"/>
      <c r="X6" s="302"/>
      <c r="Y6" s="303"/>
    </row>
    <row r="7" spans="1:25" s="32" customFormat="1" ht="32.1" customHeight="1" x14ac:dyDescent="0.25">
      <c r="A7" s="47"/>
      <c r="B7" s="182"/>
      <c r="C7" s="182"/>
      <c r="D7" s="182"/>
      <c r="E7" s="183"/>
      <c r="F7" s="182"/>
      <c r="G7" s="260">
        <f t="shared" ref="G7:G17" si="1">ROUND(F7*0.293,2-LEN(INT(F7*0.293)))</f>
        <v>0</v>
      </c>
      <c r="H7" s="101"/>
      <c r="I7" s="274" t="str">
        <f t="shared" ref="I7:I17" si="2">IF(ISNUMBER(H7)=TRUE,ROUND((5/9)*(H7-32),1),"")</f>
        <v/>
      </c>
      <c r="J7" s="101"/>
      <c r="K7" s="274" t="str">
        <f t="shared" si="0"/>
        <v/>
      </c>
      <c r="L7" s="182"/>
      <c r="M7" s="260">
        <f t="shared" ref="M7:M17" si="3">ROUND(L7*3.8,2-LEN(INT(L7*3.8)))</f>
        <v>0</v>
      </c>
      <c r="N7" s="182"/>
      <c r="O7" s="274">
        <f t="shared" ref="O7:O17" si="4">ROUND(N7*2.989,2-LEN(INT(N7*2.989)))</f>
        <v>0</v>
      </c>
      <c r="P7" s="46"/>
      <c r="Q7" s="393"/>
      <c r="R7" s="67"/>
      <c r="S7" s="67"/>
      <c r="T7" s="67"/>
      <c r="U7" s="67"/>
      <c r="V7" s="67"/>
      <c r="W7" s="67"/>
      <c r="X7" s="67"/>
      <c r="Y7" s="68"/>
    </row>
    <row r="8" spans="1:25" s="32" customFormat="1" ht="32.1" customHeight="1" x14ac:dyDescent="0.25">
      <c r="A8" s="47"/>
      <c r="B8" s="182"/>
      <c r="C8" s="182"/>
      <c r="D8" s="182"/>
      <c r="E8" s="183"/>
      <c r="F8" s="182"/>
      <c r="G8" s="260">
        <f t="shared" si="1"/>
        <v>0</v>
      </c>
      <c r="H8" s="101"/>
      <c r="I8" s="274" t="str">
        <f t="shared" si="2"/>
        <v/>
      </c>
      <c r="J8" s="101"/>
      <c r="K8" s="274" t="str">
        <f t="shared" si="0"/>
        <v/>
      </c>
      <c r="L8" s="182"/>
      <c r="M8" s="260">
        <f t="shared" si="3"/>
        <v>0</v>
      </c>
      <c r="N8" s="182"/>
      <c r="O8" s="274">
        <f t="shared" si="4"/>
        <v>0</v>
      </c>
      <c r="P8" s="46"/>
      <c r="Q8" s="393"/>
      <c r="R8" s="67"/>
      <c r="S8" s="67"/>
      <c r="T8" s="67"/>
      <c r="U8" s="67"/>
      <c r="V8" s="67"/>
      <c r="W8" s="67"/>
      <c r="X8" s="67"/>
      <c r="Y8" s="68"/>
    </row>
    <row r="9" spans="1:25" s="32" customFormat="1" ht="32.1" customHeight="1" x14ac:dyDescent="0.25">
      <c r="A9" s="47"/>
      <c r="B9" s="182"/>
      <c r="C9" s="182"/>
      <c r="D9" s="182"/>
      <c r="E9" s="183"/>
      <c r="F9" s="182"/>
      <c r="G9" s="260">
        <f t="shared" si="1"/>
        <v>0</v>
      </c>
      <c r="H9" s="101"/>
      <c r="I9" s="274" t="str">
        <f t="shared" si="2"/>
        <v/>
      </c>
      <c r="J9" s="101"/>
      <c r="K9" s="274" t="str">
        <f t="shared" si="0"/>
        <v/>
      </c>
      <c r="L9" s="182"/>
      <c r="M9" s="260">
        <f t="shared" si="3"/>
        <v>0</v>
      </c>
      <c r="N9" s="182"/>
      <c r="O9" s="274">
        <f t="shared" si="4"/>
        <v>0</v>
      </c>
      <c r="P9" s="46"/>
      <c r="Q9" s="393"/>
      <c r="R9" s="67"/>
      <c r="S9" s="67"/>
      <c r="T9" s="67"/>
      <c r="U9" s="67"/>
      <c r="V9" s="67"/>
      <c r="W9" s="67"/>
      <c r="X9" s="67"/>
      <c r="Y9" s="68"/>
    </row>
    <row r="10" spans="1:25" s="32" customFormat="1" ht="32.1" customHeight="1" x14ac:dyDescent="0.25">
      <c r="A10" s="47"/>
      <c r="B10" s="182"/>
      <c r="C10" s="182"/>
      <c r="D10" s="182"/>
      <c r="E10" s="183"/>
      <c r="F10" s="182"/>
      <c r="G10" s="260">
        <f t="shared" si="1"/>
        <v>0</v>
      </c>
      <c r="H10" s="101"/>
      <c r="I10" s="274" t="str">
        <f t="shared" si="2"/>
        <v/>
      </c>
      <c r="J10" s="101"/>
      <c r="K10" s="274" t="str">
        <f t="shared" si="0"/>
        <v/>
      </c>
      <c r="L10" s="182"/>
      <c r="M10" s="260">
        <f t="shared" si="3"/>
        <v>0</v>
      </c>
      <c r="N10" s="182"/>
      <c r="O10" s="274">
        <f t="shared" si="4"/>
        <v>0</v>
      </c>
      <c r="P10" s="46"/>
      <c r="Q10" s="393"/>
      <c r="R10" s="67"/>
      <c r="S10" s="67"/>
      <c r="T10" s="67"/>
      <c r="U10" s="67"/>
      <c r="V10" s="67"/>
      <c r="W10" s="67"/>
      <c r="X10" s="67"/>
      <c r="Y10" s="68"/>
    </row>
    <row r="11" spans="1:25" s="32" customFormat="1" ht="32.1" customHeight="1" x14ac:dyDescent="0.25">
      <c r="A11" s="47"/>
      <c r="B11" s="182"/>
      <c r="C11" s="182"/>
      <c r="D11" s="182"/>
      <c r="E11" s="183"/>
      <c r="F11" s="182"/>
      <c r="G11" s="260">
        <f t="shared" si="1"/>
        <v>0</v>
      </c>
      <c r="H11" s="101"/>
      <c r="I11" s="274" t="str">
        <f t="shared" si="2"/>
        <v/>
      </c>
      <c r="J11" s="101"/>
      <c r="K11" s="274" t="str">
        <f t="shared" si="0"/>
        <v/>
      </c>
      <c r="L11" s="182"/>
      <c r="M11" s="260">
        <f t="shared" si="3"/>
        <v>0</v>
      </c>
      <c r="N11" s="182"/>
      <c r="O11" s="274">
        <f t="shared" si="4"/>
        <v>0</v>
      </c>
      <c r="P11" s="46"/>
      <c r="Q11" s="393"/>
      <c r="R11" s="67"/>
      <c r="S11" s="67"/>
      <c r="T11" s="67"/>
      <c r="U11" s="67"/>
      <c r="V11" s="67"/>
      <c r="W11" s="67"/>
      <c r="X11" s="67"/>
      <c r="Y11" s="68"/>
    </row>
    <row r="12" spans="1:25" s="32" customFormat="1" ht="32.1" customHeight="1" x14ac:dyDescent="0.25">
      <c r="A12" s="47"/>
      <c r="B12" s="182"/>
      <c r="C12" s="182"/>
      <c r="D12" s="182"/>
      <c r="E12" s="183"/>
      <c r="F12" s="182"/>
      <c r="G12" s="260">
        <f t="shared" si="1"/>
        <v>0</v>
      </c>
      <c r="H12" s="101"/>
      <c r="I12" s="274" t="str">
        <f t="shared" si="2"/>
        <v/>
      </c>
      <c r="J12" s="101"/>
      <c r="K12" s="274" t="str">
        <f t="shared" si="0"/>
        <v/>
      </c>
      <c r="L12" s="182"/>
      <c r="M12" s="260">
        <f t="shared" si="3"/>
        <v>0</v>
      </c>
      <c r="N12" s="182"/>
      <c r="O12" s="274">
        <f t="shared" si="4"/>
        <v>0</v>
      </c>
      <c r="P12" s="46"/>
      <c r="Q12" s="393"/>
      <c r="R12" s="67"/>
      <c r="S12" s="67"/>
      <c r="T12" s="67"/>
      <c r="U12" s="67"/>
      <c r="V12" s="67"/>
      <c r="W12" s="67"/>
      <c r="X12" s="67"/>
      <c r="Y12" s="68"/>
    </row>
    <row r="13" spans="1:25" s="32" customFormat="1" ht="32.1" customHeight="1" x14ac:dyDescent="0.25">
      <c r="A13" s="47"/>
      <c r="B13" s="182"/>
      <c r="C13" s="182"/>
      <c r="D13" s="182"/>
      <c r="E13" s="183"/>
      <c r="F13" s="182"/>
      <c r="G13" s="260">
        <f t="shared" si="1"/>
        <v>0</v>
      </c>
      <c r="H13" s="101"/>
      <c r="I13" s="274" t="str">
        <f t="shared" si="2"/>
        <v/>
      </c>
      <c r="J13" s="101"/>
      <c r="K13" s="274" t="str">
        <f t="shared" si="0"/>
        <v/>
      </c>
      <c r="L13" s="182"/>
      <c r="M13" s="260">
        <f t="shared" si="3"/>
        <v>0</v>
      </c>
      <c r="N13" s="182"/>
      <c r="O13" s="274">
        <f t="shared" si="4"/>
        <v>0</v>
      </c>
      <c r="P13" s="46"/>
      <c r="Q13" s="393"/>
      <c r="R13" s="67"/>
      <c r="S13" s="67"/>
      <c r="T13" s="67"/>
      <c r="U13" s="67"/>
      <c r="V13" s="67"/>
      <c r="W13" s="67"/>
      <c r="X13" s="67"/>
      <c r="Y13" s="68"/>
    </row>
    <row r="14" spans="1:25" s="32" customFormat="1" ht="32.1" customHeight="1" x14ac:dyDescent="0.25">
      <c r="A14" s="47"/>
      <c r="B14" s="182"/>
      <c r="C14" s="182"/>
      <c r="D14" s="182"/>
      <c r="E14" s="183"/>
      <c r="F14" s="182"/>
      <c r="G14" s="260">
        <f t="shared" si="1"/>
        <v>0</v>
      </c>
      <c r="H14" s="101"/>
      <c r="I14" s="274" t="str">
        <f t="shared" si="2"/>
        <v/>
      </c>
      <c r="J14" s="101"/>
      <c r="K14" s="274" t="str">
        <f t="shared" si="0"/>
        <v/>
      </c>
      <c r="L14" s="182"/>
      <c r="M14" s="260">
        <f t="shared" si="3"/>
        <v>0</v>
      </c>
      <c r="N14" s="182"/>
      <c r="O14" s="274">
        <f t="shared" si="4"/>
        <v>0</v>
      </c>
      <c r="P14" s="46"/>
      <c r="Q14" s="393"/>
      <c r="R14" s="67"/>
      <c r="S14" s="67"/>
      <c r="T14" s="67"/>
      <c r="U14" s="67"/>
      <c r="V14" s="67"/>
      <c r="W14" s="67"/>
      <c r="X14" s="67"/>
      <c r="Y14" s="68"/>
    </row>
    <row r="15" spans="1:25" s="32" customFormat="1" ht="32.1" customHeight="1" x14ac:dyDescent="0.25">
      <c r="A15" s="47"/>
      <c r="B15" s="182"/>
      <c r="C15" s="182"/>
      <c r="D15" s="182"/>
      <c r="E15" s="183"/>
      <c r="F15" s="182"/>
      <c r="G15" s="260">
        <f t="shared" si="1"/>
        <v>0</v>
      </c>
      <c r="H15" s="101"/>
      <c r="I15" s="274" t="str">
        <f t="shared" si="2"/>
        <v/>
      </c>
      <c r="J15" s="101"/>
      <c r="K15" s="274" t="str">
        <f t="shared" si="0"/>
        <v/>
      </c>
      <c r="L15" s="182"/>
      <c r="M15" s="260">
        <f t="shared" si="3"/>
        <v>0</v>
      </c>
      <c r="N15" s="182"/>
      <c r="O15" s="274">
        <f t="shared" si="4"/>
        <v>0</v>
      </c>
      <c r="P15" s="46"/>
      <c r="Q15" s="393"/>
      <c r="R15" s="67"/>
      <c r="S15" s="67"/>
      <c r="T15" s="67"/>
      <c r="U15" s="67"/>
      <c r="V15" s="67"/>
      <c r="W15" s="67"/>
      <c r="X15" s="67"/>
      <c r="Y15" s="68"/>
    </row>
    <row r="16" spans="1:25" s="32" customFormat="1" ht="31.5" customHeight="1" x14ac:dyDescent="0.25">
      <c r="A16" s="47"/>
      <c r="B16" s="182"/>
      <c r="C16" s="182"/>
      <c r="D16" s="182"/>
      <c r="E16" s="183"/>
      <c r="F16" s="182"/>
      <c r="G16" s="260">
        <f t="shared" si="1"/>
        <v>0</v>
      </c>
      <c r="H16" s="101"/>
      <c r="I16" s="274" t="str">
        <f t="shared" si="2"/>
        <v/>
      </c>
      <c r="J16" s="101"/>
      <c r="K16" s="274" t="str">
        <f t="shared" si="0"/>
        <v/>
      </c>
      <c r="L16" s="182"/>
      <c r="M16" s="260">
        <f t="shared" si="3"/>
        <v>0</v>
      </c>
      <c r="N16" s="182"/>
      <c r="O16" s="274">
        <f t="shared" si="4"/>
        <v>0</v>
      </c>
      <c r="P16" s="46"/>
      <c r="Q16" s="393"/>
      <c r="R16" s="67"/>
      <c r="S16" s="67"/>
      <c r="T16" s="67"/>
      <c r="U16" s="67"/>
      <c r="V16" s="67"/>
      <c r="W16" s="67"/>
      <c r="X16" s="67"/>
      <c r="Y16" s="68"/>
    </row>
    <row r="17" spans="1:25" s="32" customFormat="1" ht="32.1" customHeight="1" thickBot="1" x14ac:dyDescent="0.3">
      <c r="A17" s="29"/>
      <c r="B17" s="30"/>
      <c r="C17" s="30"/>
      <c r="D17" s="30"/>
      <c r="E17" s="155"/>
      <c r="F17" s="30"/>
      <c r="G17" s="34">
        <f t="shared" si="1"/>
        <v>0</v>
      </c>
      <c r="H17" s="111"/>
      <c r="I17" s="184" t="str">
        <f t="shared" si="2"/>
        <v/>
      </c>
      <c r="J17" s="111"/>
      <c r="K17" s="184" t="str">
        <f t="shared" si="0"/>
        <v/>
      </c>
      <c r="L17" s="30"/>
      <c r="M17" s="34">
        <f t="shared" si="3"/>
        <v>0</v>
      </c>
      <c r="N17" s="30"/>
      <c r="O17" s="184">
        <f t="shared" si="4"/>
        <v>0</v>
      </c>
      <c r="P17" s="31"/>
      <c r="Q17" s="391"/>
      <c r="R17" s="306"/>
      <c r="S17" s="306"/>
      <c r="T17" s="306"/>
      <c r="U17" s="306"/>
      <c r="V17" s="306"/>
      <c r="W17" s="306"/>
      <c r="X17" s="306"/>
      <c r="Y17" s="308"/>
    </row>
    <row r="18" spans="1:25" s="35" customFormat="1" ht="25.5" customHeight="1" x14ac:dyDescent="0.3">
      <c r="Q18" s="553"/>
      <c r="R18" s="32"/>
      <c r="S18" s="32"/>
      <c r="T18" s="32"/>
      <c r="U18" s="32"/>
      <c r="V18" s="32"/>
      <c r="W18" s="32"/>
      <c r="X18" s="32"/>
    </row>
    <row r="19" spans="1:25" ht="25.5" customHeight="1" x14ac:dyDescent="0.25">
      <c r="A19" s="843" t="s">
        <v>825</v>
      </c>
      <c r="B19" s="843"/>
      <c r="C19" s="843"/>
      <c r="D19" s="843"/>
      <c r="E19" s="843"/>
      <c r="F19" s="843"/>
      <c r="G19" s="843"/>
      <c r="H19" s="843"/>
    </row>
    <row r="20" spans="1:25" ht="25.5" customHeight="1" x14ac:dyDescent="0.25">
      <c r="A20" s="835" t="s">
        <v>787</v>
      </c>
      <c r="B20" s="835"/>
      <c r="C20" s="835"/>
      <c r="D20" s="835"/>
      <c r="E20" s="835"/>
      <c r="F20" s="835"/>
      <c r="G20" s="835"/>
      <c r="H20" s="835"/>
    </row>
    <row r="21" spans="1:25" s="13" customFormat="1" ht="25.5" customHeight="1" x14ac:dyDescent="0.25">
      <c r="A21" s="8"/>
      <c r="B21" s="8"/>
      <c r="C21" s="8"/>
      <c r="D21" s="8"/>
      <c r="E21" s="8"/>
      <c r="F21" s="8"/>
      <c r="G21" s="8"/>
      <c r="H21" s="8"/>
      <c r="I21" s="8"/>
      <c r="J21" s="8"/>
      <c r="K21" s="8"/>
      <c r="L21" s="8"/>
      <c r="M21" s="8"/>
      <c r="N21" s="8"/>
      <c r="O21" s="8"/>
      <c r="P21" s="8"/>
      <c r="Q21" s="554"/>
    </row>
    <row r="22" spans="1:25" s="13" customFormat="1" ht="25.5" customHeight="1" x14ac:dyDescent="0.25">
      <c r="A22" s="15"/>
      <c r="B22" s="15"/>
      <c r="C22" s="15"/>
      <c r="D22" s="15"/>
      <c r="Q22" s="554"/>
    </row>
    <row r="23" spans="1:25" s="13" customFormat="1" ht="25.5" customHeight="1" x14ac:dyDescent="0.25">
      <c r="A23" s="910"/>
      <c r="B23" s="910"/>
      <c r="C23" s="910"/>
      <c r="D23" s="910"/>
      <c r="E23" s="910"/>
      <c r="F23" s="910"/>
      <c r="G23" s="910"/>
      <c r="H23" s="910"/>
      <c r="I23" s="910"/>
      <c r="J23" s="910"/>
      <c r="K23" s="910"/>
      <c r="L23" s="910"/>
      <c r="M23" s="910"/>
      <c r="N23" s="910"/>
      <c r="O23" s="910"/>
      <c r="P23" s="910"/>
    </row>
    <row r="24" spans="1:25" s="13" customFormat="1" ht="15.9" customHeight="1" x14ac:dyDescent="0.25">
      <c r="A24" s="14"/>
      <c r="B24" s="14"/>
      <c r="C24" s="14"/>
      <c r="D24" s="14"/>
      <c r="E24" s="14"/>
      <c r="F24" s="14"/>
      <c r="G24" s="14"/>
      <c r="H24" s="14"/>
      <c r="I24" s="14"/>
      <c r="J24" s="14"/>
      <c r="K24" s="14"/>
      <c r="L24" s="14"/>
      <c r="M24" s="14"/>
      <c r="N24" s="14"/>
      <c r="O24" s="14"/>
      <c r="P24" s="14"/>
    </row>
    <row r="25" spans="1:25" ht="15.6" x14ac:dyDescent="0.25">
      <c r="Q25" s="13"/>
      <c r="R25" s="13"/>
      <c r="S25" s="13"/>
      <c r="T25" s="13"/>
      <c r="U25" s="13"/>
      <c r="V25" s="13"/>
      <c r="W25" s="13"/>
      <c r="X25" s="13"/>
    </row>
  </sheetData>
  <mergeCells count="25">
    <mergeCell ref="Q3:Q5"/>
    <mergeCell ref="R3:R5"/>
    <mergeCell ref="S3:S5"/>
    <mergeCell ref="T3:T5"/>
    <mergeCell ref="Y3:Y5"/>
    <mergeCell ref="W3:W5"/>
    <mergeCell ref="X3:X5"/>
    <mergeCell ref="U3:U5"/>
    <mergeCell ref="V3:V5"/>
    <mergeCell ref="A19:H19"/>
    <mergeCell ref="A20:H20"/>
    <mergeCell ref="Q2:Y2"/>
    <mergeCell ref="A23:P23"/>
    <mergeCell ref="A2:P2"/>
    <mergeCell ref="C3:C5"/>
    <mergeCell ref="F3:O3"/>
    <mergeCell ref="N4:O4"/>
    <mergeCell ref="L4:M4"/>
    <mergeCell ref="F4:G4"/>
    <mergeCell ref="A3:A5"/>
    <mergeCell ref="P3:P5"/>
    <mergeCell ref="D3:E4"/>
    <mergeCell ref="H4:I4"/>
    <mergeCell ref="J4:K4"/>
    <mergeCell ref="B3:B5"/>
  </mergeCells>
  <phoneticPr fontId="0" type="noConversion"/>
  <printOptions horizontalCentered="1"/>
  <pageMargins left="0" right="0" top="1" bottom="0.75" header="0.3" footer="0.3"/>
  <pageSetup paperSize="3" orientation="landscape" r:id="rId1"/>
  <headerFooter alignWithMargins="0">
    <oddHeader>&amp;C&amp;16
&amp;A</oddHeader>
    <oddFooter>&amp;C&amp;14ISSUED
JUNE 2009&amp;R&amp;12&amp;F&amp;A
Page 80</oddFooter>
  </headerFooter>
  <colBreaks count="1" manualBreakCount="1">
    <brk id="16" max="1048575" man="1"/>
  </col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AI45"/>
  <sheetViews>
    <sheetView showGridLines="0" zoomScale="60" zoomScaleNormal="60" zoomScalePageLayoutView="60" workbookViewId="0"/>
  </sheetViews>
  <sheetFormatPr defaultColWidth="9.109375" defaultRowHeight="13.2" x14ac:dyDescent="0.25"/>
  <cols>
    <col min="1" max="1" width="10.33203125" style="2" customWidth="1"/>
    <col min="2" max="2" width="16.33203125" style="2" customWidth="1"/>
    <col min="3" max="3" width="12.88671875" style="2" customWidth="1"/>
    <col min="4" max="4" width="14.33203125" style="2" customWidth="1"/>
    <col min="5" max="8" width="8.5546875" style="2" customWidth="1"/>
    <col min="9" max="10" width="10.109375" style="2" customWidth="1"/>
    <col min="11" max="14" width="8.5546875" style="2" customWidth="1"/>
    <col min="15" max="18" width="10.109375" style="2" customWidth="1"/>
    <col min="19" max="19" width="14.33203125" style="2" customWidth="1"/>
    <col min="20" max="21" width="8.5546875" style="2" customWidth="1"/>
    <col min="22" max="22" width="10.109375" style="2" customWidth="1"/>
    <col min="23" max="24" width="8.5546875" style="2" customWidth="1"/>
    <col min="25" max="25" width="34.44140625" style="2" customWidth="1"/>
    <col min="26" max="26" width="21.5546875" style="2" bestFit="1" customWidth="1"/>
    <col min="27" max="27" width="20.6640625" style="2" customWidth="1"/>
    <col min="28" max="28" width="12.6640625" style="2" customWidth="1"/>
    <col min="29" max="29" width="16.44140625" style="2" customWidth="1"/>
    <col min="30" max="30" width="17" style="2" customWidth="1"/>
    <col min="31" max="33" width="20.6640625" style="2" customWidth="1"/>
    <col min="34" max="35" width="8.6640625" style="2" customWidth="1"/>
    <col min="36" max="16384" width="9.109375" style="2"/>
  </cols>
  <sheetData>
    <row r="1" spans="1:34" ht="51" customHeight="1" thickBot="1" x14ac:dyDescent="0.3">
      <c r="A1" s="24"/>
      <c r="B1" s="24"/>
      <c r="C1" s="24"/>
      <c r="D1" s="24"/>
      <c r="E1" s="24"/>
      <c r="F1" s="24"/>
      <c r="G1" s="24"/>
      <c r="H1" s="24"/>
      <c r="I1" s="24"/>
      <c r="J1" s="24"/>
      <c r="K1" s="24"/>
      <c r="L1" s="24"/>
      <c r="M1" s="24"/>
      <c r="N1" s="24"/>
      <c r="O1" s="24"/>
      <c r="P1" s="24"/>
      <c r="Q1" s="24"/>
      <c r="R1" s="24"/>
      <c r="S1" s="24"/>
      <c r="T1" s="24"/>
      <c r="U1" s="24"/>
      <c r="V1" s="24"/>
      <c r="W1" s="24"/>
      <c r="X1" s="24"/>
      <c r="Y1" s="24"/>
    </row>
    <row r="2" spans="1:34" s="27" customFormat="1" ht="30" customHeight="1" x14ac:dyDescent="0.25">
      <c r="A2" s="823" t="s">
        <v>873</v>
      </c>
      <c r="B2" s="824"/>
      <c r="C2" s="824"/>
      <c r="D2" s="824"/>
      <c r="E2" s="824"/>
      <c r="F2" s="824"/>
      <c r="G2" s="824"/>
      <c r="H2" s="824"/>
      <c r="I2" s="824"/>
      <c r="J2" s="824"/>
      <c r="K2" s="824"/>
      <c r="L2" s="824"/>
      <c r="M2" s="824"/>
      <c r="N2" s="824"/>
      <c r="O2" s="824"/>
      <c r="P2" s="824"/>
      <c r="Q2" s="824"/>
      <c r="R2" s="824"/>
      <c r="S2" s="824"/>
      <c r="T2" s="824"/>
      <c r="U2" s="824"/>
      <c r="V2" s="824"/>
      <c r="W2" s="824"/>
      <c r="X2" s="824"/>
      <c r="Y2" s="825"/>
      <c r="Z2" s="987" t="s">
        <v>909</v>
      </c>
      <c r="AA2" s="988"/>
      <c r="AB2" s="988"/>
      <c r="AC2" s="988"/>
      <c r="AD2" s="988"/>
      <c r="AE2" s="988"/>
      <c r="AF2" s="988"/>
      <c r="AG2" s="988"/>
      <c r="AH2" s="906"/>
    </row>
    <row r="3" spans="1:34" s="4" customFormat="1" ht="30" customHeight="1" x14ac:dyDescent="0.25">
      <c r="A3" s="828" t="s">
        <v>911</v>
      </c>
      <c r="B3" s="826" t="s">
        <v>836</v>
      </c>
      <c r="C3" s="853" t="s">
        <v>1778</v>
      </c>
      <c r="D3" s="826" t="s">
        <v>837</v>
      </c>
      <c r="E3" s="826" t="s">
        <v>1721</v>
      </c>
      <c r="F3" s="826"/>
      <c r="G3" s="826" t="s">
        <v>957</v>
      </c>
      <c r="H3" s="826"/>
      <c r="I3" s="826" t="s">
        <v>1010</v>
      </c>
      <c r="J3" s="826"/>
      <c r="K3" s="826" t="s">
        <v>997</v>
      </c>
      <c r="L3" s="826"/>
      <c r="M3" s="826"/>
      <c r="N3" s="826"/>
      <c r="O3" s="826"/>
      <c r="P3" s="826"/>
      <c r="Q3" s="826" t="s">
        <v>985</v>
      </c>
      <c r="R3" s="826"/>
      <c r="S3" s="826" t="s">
        <v>1287</v>
      </c>
      <c r="T3" s="826" t="s">
        <v>839</v>
      </c>
      <c r="U3" s="826"/>
      <c r="V3" s="826"/>
      <c r="W3" s="826"/>
      <c r="X3" s="826"/>
      <c r="Y3" s="832" t="s">
        <v>822</v>
      </c>
      <c r="Z3" s="818" t="s">
        <v>906</v>
      </c>
      <c r="AA3" s="815" t="s">
        <v>931</v>
      </c>
      <c r="AB3" s="815" t="s">
        <v>932</v>
      </c>
      <c r="AC3" s="815" t="s">
        <v>2085</v>
      </c>
      <c r="AD3" s="815" t="s">
        <v>2086</v>
      </c>
      <c r="AE3" s="815" t="s">
        <v>933</v>
      </c>
      <c r="AF3" s="815" t="s">
        <v>940</v>
      </c>
      <c r="AG3" s="815" t="s">
        <v>941</v>
      </c>
      <c r="AH3" s="812" t="s">
        <v>934</v>
      </c>
    </row>
    <row r="4" spans="1:34" s="4" customFormat="1" ht="36" customHeight="1" x14ac:dyDescent="0.25">
      <c r="A4" s="828"/>
      <c r="B4" s="826"/>
      <c r="C4" s="890"/>
      <c r="D4" s="826"/>
      <c r="E4" s="826"/>
      <c r="F4" s="826"/>
      <c r="G4" s="826"/>
      <c r="H4" s="826"/>
      <c r="I4" s="826"/>
      <c r="J4" s="826"/>
      <c r="K4" s="826" t="s">
        <v>2025</v>
      </c>
      <c r="L4" s="826"/>
      <c r="M4" s="826" t="s">
        <v>2026</v>
      </c>
      <c r="N4" s="826"/>
      <c r="O4" s="826" t="s">
        <v>989</v>
      </c>
      <c r="P4" s="826"/>
      <c r="Q4" s="826"/>
      <c r="R4" s="826"/>
      <c r="S4" s="826"/>
      <c r="T4" s="826" t="s">
        <v>982</v>
      </c>
      <c r="U4" s="826"/>
      <c r="V4" s="826" t="s">
        <v>960</v>
      </c>
      <c r="W4" s="826" t="s">
        <v>959</v>
      </c>
      <c r="X4" s="826" t="s">
        <v>843</v>
      </c>
      <c r="Y4" s="832"/>
      <c r="Z4" s="819"/>
      <c r="AA4" s="816"/>
      <c r="AB4" s="816"/>
      <c r="AC4" s="816"/>
      <c r="AD4" s="816"/>
      <c r="AE4" s="816"/>
      <c r="AF4" s="816"/>
      <c r="AG4" s="816"/>
      <c r="AH4" s="813"/>
    </row>
    <row r="5" spans="1:34" s="4" customFormat="1" ht="30" customHeight="1" thickBot="1" x14ac:dyDescent="0.3">
      <c r="A5" s="829"/>
      <c r="B5" s="827"/>
      <c r="C5" s="891"/>
      <c r="D5" s="827"/>
      <c r="E5" s="243" t="s">
        <v>955</v>
      </c>
      <c r="F5" s="243" t="s">
        <v>949</v>
      </c>
      <c r="G5" s="243" t="s">
        <v>971</v>
      </c>
      <c r="H5" s="243" t="s">
        <v>953</v>
      </c>
      <c r="I5" s="243" t="s">
        <v>946</v>
      </c>
      <c r="J5" s="243" t="s">
        <v>818</v>
      </c>
      <c r="K5" s="243" t="s">
        <v>978</v>
      </c>
      <c r="L5" s="243" t="s">
        <v>980</v>
      </c>
      <c r="M5" s="243" t="s">
        <v>978</v>
      </c>
      <c r="N5" s="243" t="s">
        <v>980</v>
      </c>
      <c r="O5" s="243" t="s">
        <v>1243</v>
      </c>
      <c r="P5" s="243" t="s">
        <v>1583</v>
      </c>
      <c r="Q5" s="243" t="s">
        <v>1243</v>
      </c>
      <c r="R5" s="243" t="s">
        <v>1583</v>
      </c>
      <c r="S5" s="827"/>
      <c r="T5" s="243" t="s">
        <v>817</v>
      </c>
      <c r="U5" s="243" t="s">
        <v>818</v>
      </c>
      <c r="V5" s="827"/>
      <c r="W5" s="827"/>
      <c r="X5" s="827"/>
      <c r="Y5" s="833"/>
      <c r="Z5" s="820"/>
      <c r="AA5" s="817"/>
      <c r="AB5" s="817"/>
      <c r="AC5" s="817"/>
      <c r="AD5" s="817"/>
      <c r="AE5" s="817"/>
      <c r="AF5" s="817"/>
      <c r="AG5" s="817"/>
      <c r="AH5" s="814"/>
    </row>
    <row r="6" spans="1:34" s="32" customFormat="1" ht="37.5" customHeight="1" thickTop="1" x14ac:dyDescent="0.25">
      <c r="A6" s="245" t="s">
        <v>601</v>
      </c>
      <c r="B6" s="246" t="s">
        <v>1164</v>
      </c>
      <c r="C6" s="246" t="s">
        <v>1791</v>
      </c>
      <c r="D6" s="246" t="s">
        <v>1151</v>
      </c>
      <c r="E6" s="259">
        <v>600</v>
      </c>
      <c r="F6" s="260">
        <f>ROUND(E6*0.472,2-LEN(INT(E6*0.472)))</f>
        <v>280</v>
      </c>
      <c r="G6" s="259">
        <v>40</v>
      </c>
      <c r="H6" s="274">
        <f>IF(ISNUMBER(G6)=TRUE,ROUND((5/9)*(G6-32),1),"")</f>
        <v>4.4000000000000004</v>
      </c>
      <c r="I6" s="259">
        <v>32000</v>
      </c>
      <c r="J6" s="260">
        <f>ROUND(I6*0.293,2-LEN(INT(I6*0.293)))</f>
        <v>9400</v>
      </c>
      <c r="K6" s="259">
        <v>15</v>
      </c>
      <c r="L6" s="260">
        <f>ROUND(K6*6.9,2-LEN(INT(K6*6.9)))</f>
        <v>100</v>
      </c>
      <c r="M6" s="259">
        <v>9</v>
      </c>
      <c r="N6" s="260">
        <f>ROUND(M6*6.9,2-LEN(INT(M6*6.9)))</f>
        <v>62</v>
      </c>
      <c r="O6" s="259">
        <v>34</v>
      </c>
      <c r="P6" s="260">
        <f>ROUND(O6*0.454,2-LEN(INT(O6*0.454)))</f>
        <v>15</v>
      </c>
      <c r="Q6" s="259">
        <v>68</v>
      </c>
      <c r="R6" s="260">
        <f>ROUND(Q6*0.454,2-LEN(INT(Q6*0.454)))</f>
        <v>31</v>
      </c>
      <c r="S6" s="246" t="s">
        <v>645</v>
      </c>
      <c r="T6" s="259">
        <v>0.5</v>
      </c>
      <c r="U6" s="260">
        <f>ROUND(T6*746,2-LEN(INT(T6*746)))</f>
        <v>370</v>
      </c>
      <c r="V6" s="264">
        <v>1</v>
      </c>
      <c r="W6" s="264">
        <v>120</v>
      </c>
      <c r="X6" s="264">
        <v>1750</v>
      </c>
      <c r="Y6" s="247" t="s">
        <v>850</v>
      </c>
      <c r="Z6" s="392"/>
      <c r="AA6" s="302"/>
      <c r="AB6" s="302"/>
      <c r="AC6" s="302"/>
      <c r="AD6" s="302"/>
      <c r="AE6" s="302"/>
      <c r="AF6" s="302"/>
      <c r="AG6" s="302"/>
      <c r="AH6" s="303"/>
    </row>
    <row r="7" spans="1:34" s="32" customFormat="1" ht="37.5" customHeight="1" x14ac:dyDescent="0.25">
      <c r="A7" s="47"/>
      <c r="B7" s="182"/>
      <c r="C7" s="182"/>
      <c r="D7" s="182"/>
      <c r="E7" s="182"/>
      <c r="F7" s="260">
        <f t="shared" ref="F7:F20" si="0">ROUND(E7*0.472,2-LEN(INT(E7*0.472)))</f>
        <v>0</v>
      </c>
      <c r="G7" s="182"/>
      <c r="H7" s="274" t="str">
        <f t="shared" ref="H7:H20" si="1">IF(ISNUMBER(G7)=TRUE,ROUND((5/9)*(G7-32),1),"")</f>
        <v/>
      </c>
      <c r="I7" s="182"/>
      <c r="J7" s="260">
        <f t="shared" ref="J7:J20" si="2">ROUND(I7*0.293,2-LEN(INT(I7*0.293)))</f>
        <v>0</v>
      </c>
      <c r="K7" s="165"/>
      <c r="L7" s="260">
        <f t="shared" ref="L7:L20" si="3">ROUND(K7*6.9,2-LEN(INT(K7*6.9)))</f>
        <v>0</v>
      </c>
      <c r="M7" s="165"/>
      <c r="N7" s="260">
        <f t="shared" ref="N7:N20" si="4">ROUND(M7*6.9,2-LEN(INT(M7*6.9)))</f>
        <v>0</v>
      </c>
      <c r="O7" s="165"/>
      <c r="P7" s="260">
        <f t="shared" ref="P7:P20" si="5">ROUND(O7*0.454,2-LEN(INT(O7*0.454)))</f>
        <v>0</v>
      </c>
      <c r="Q7" s="182"/>
      <c r="R7" s="260">
        <f t="shared" ref="R7:R20" si="6">ROUND(Q7*0.454,2-LEN(INT(Q7*0.454)))</f>
        <v>0</v>
      </c>
      <c r="S7" s="182"/>
      <c r="T7" s="182"/>
      <c r="U7" s="260">
        <f t="shared" ref="U7:U20" si="7">ROUND(T7*746,2-LEN(INT(T7*746)))</f>
        <v>0</v>
      </c>
      <c r="V7" s="185"/>
      <c r="W7" s="185"/>
      <c r="X7" s="185"/>
      <c r="Y7" s="46"/>
      <c r="Z7" s="393"/>
      <c r="AA7" s="67"/>
      <c r="AB7" s="67"/>
      <c r="AC7" s="67"/>
      <c r="AD7" s="67"/>
      <c r="AE7" s="67"/>
      <c r="AF7" s="67"/>
      <c r="AG7" s="67"/>
      <c r="AH7" s="68"/>
    </row>
    <row r="8" spans="1:34" s="32" customFormat="1" ht="37.5" customHeight="1" x14ac:dyDescent="0.25">
      <c r="A8" s="47"/>
      <c r="B8" s="182"/>
      <c r="C8" s="182"/>
      <c r="D8" s="182"/>
      <c r="E8" s="182"/>
      <c r="F8" s="260">
        <f t="shared" si="0"/>
        <v>0</v>
      </c>
      <c r="G8" s="182"/>
      <c r="H8" s="274" t="str">
        <f t="shared" si="1"/>
        <v/>
      </c>
      <c r="I8" s="182"/>
      <c r="J8" s="260">
        <f t="shared" si="2"/>
        <v>0</v>
      </c>
      <c r="K8" s="165"/>
      <c r="L8" s="260">
        <f t="shared" si="3"/>
        <v>0</v>
      </c>
      <c r="M8" s="165"/>
      <c r="N8" s="260">
        <f t="shared" si="4"/>
        <v>0</v>
      </c>
      <c r="O8" s="165"/>
      <c r="P8" s="260">
        <f t="shared" si="5"/>
        <v>0</v>
      </c>
      <c r="Q8" s="182"/>
      <c r="R8" s="260">
        <f t="shared" si="6"/>
        <v>0</v>
      </c>
      <c r="S8" s="182"/>
      <c r="T8" s="182"/>
      <c r="U8" s="260">
        <f t="shared" si="7"/>
        <v>0</v>
      </c>
      <c r="V8" s="185"/>
      <c r="W8" s="185"/>
      <c r="X8" s="185"/>
      <c r="Y8" s="46"/>
      <c r="Z8" s="393"/>
      <c r="AA8" s="67"/>
      <c r="AB8" s="67"/>
      <c r="AC8" s="67"/>
      <c r="AD8" s="67"/>
      <c r="AE8" s="67"/>
      <c r="AF8" s="67"/>
      <c r="AG8" s="67"/>
      <c r="AH8" s="68"/>
    </row>
    <row r="9" spans="1:34" s="32" customFormat="1" ht="37.5" customHeight="1" x14ac:dyDescent="0.25">
      <c r="A9" s="47"/>
      <c r="B9" s="182"/>
      <c r="C9" s="182"/>
      <c r="D9" s="182"/>
      <c r="E9" s="182"/>
      <c r="F9" s="260">
        <f t="shared" si="0"/>
        <v>0</v>
      </c>
      <c r="G9" s="182"/>
      <c r="H9" s="274" t="str">
        <f t="shared" si="1"/>
        <v/>
      </c>
      <c r="I9" s="182"/>
      <c r="J9" s="260">
        <f t="shared" si="2"/>
        <v>0</v>
      </c>
      <c r="K9" s="165"/>
      <c r="L9" s="260">
        <f t="shared" si="3"/>
        <v>0</v>
      </c>
      <c r="M9" s="165"/>
      <c r="N9" s="260">
        <f t="shared" si="4"/>
        <v>0</v>
      </c>
      <c r="O9" s="165"/>
      <c r="P9" s="260">
        <f t="shared" si="5"/>
        <v>0</v>
      </c>
      <c r="Q9" s="182"/>
      <c r="R9" s="260">
        <f t="shared" si="6"/>
        <v>0</v>
      </c>
      <c r="S9" s="182"/>
      <c r="T9" s="182"/>
      <c r="U9" s="260">
        <f t="shared" si="7"/>
        <v>0</v>
      </c>
      <c r="V9" s="185"/>
      <c r="W9" s="185"/>
      <c r="X9" s="185"/>
      <c r="Y9" s="46"/>
      <c r="Z9" s="393"/>
      <c r="AA9" s="67"/>
      <c r="AB9" s="67"/>
      <c r="AC9" s="67"/>
      <c r="AD9" s="67"/>
      <c r="AE9" s="67"/>
      <c r="AF9" s="67"/>
      <c r="AG9" s="67"/>
      <c r="AH9" s="68"/>
    </row>
    <row r="10" spans="1:34" s="32" customFormat="1" ht="37.5" customHeight="1" x14ac:dyDescent="0.25">
      <c r="A10" s="47"/>
      <c r="B10" s="182"/>
      <c r="C10" s="182"/>
      <c r="D10" s="182"/>
      <c r="E10" s="182"/>
      <c r="F10" s="260">
        <f t="shared" si="0"/>
        <v>0</v>
      </c>
      <c r="G10" s="182"/>
      <c r="H10" s="274" t="str">
        <f t="shared" si="1"/>
        <v/>
      </c>
      <c r="I10" s="182"/>
      <c r="J10" s="260">
        <f t="shared" si="2"/>
        <v>0</v>
      </c>
      <c r="K10" s="165"/>
      <c r="L10" s="260">
        <f t="shared" si="3"/>
        <v>0</v>
      </c>
      <c r="M10" s="165"/>
      <c r="N10" s="260">
        <f t="shared" si="4"/>
        <v>0</v>
      </c>
      <c r="O10" s="165"/>
      <c r="P10" s="260">
        <f t="shared" si="5"/>
        <v>0</v>
      </c>
      <c r="Q10" s="182"/>
      <c r="R10" s="260">
        <f t="shared" si="6"/>
        <v>0</v>
      </c>
      <c r="S10" s="182"/>
      <c r="T10" s="182"/>
      <c r="U10" s="260">
        <f t="shared" si="7"/>
        <v>0</v>
      </c>
      <c r="V10" s="185"/>
      <c r="W10" s="185"/>
      <c r="X10" s="185"/>
      <c r="Y10" s="46"/>
      <c r="Z10" s="393"/>
      <c r="AA10" s="67"/>
      <c r="AB10" s="67"/>
      <c r="AC10" s="67"/>
      <c r="AD10" s="67"/>
      <c r="AE10" s="67"/>
      <c r="AF10" s="67"/>
      <c r="AG10" s="67"/>
      <c r="AH10" s="68"/>
    </row>
    <row r="11" spans="1:34" s="32" customFormat="1" ht="37.5" customHeight="1" x14ac:dyDescent="0.25">
      <c r="A11" s="47"/>
      <c r="B11" s="182"/>
      <c r="C11" s="182"/>
      <c r="D11" s="182"/>
      <c r="E11" s="182"/>
      <c r="F11" s="260">
        <f t="shared" si="0"/>
        <v>0</v>
      </c>
      <c r="G11" s="182"/>
      <c r="H11" s="274" t="str">
        <f t="shared" si="1"/>
        <v/>
      </c>
      <c r="I11" s="182"/>
      <c r="J11" s="260">
        <f t="shared" si="2"/>
        <v>0</v>
      </c>
      <c r="K11" s="165"/>
      <c r="L11" s="260">
        <f t="shared" si="3"/>
        <v>0</v>
      </c>
      <c r="M11" s="165"/>
      <c r="N11" s="260">
        <f t="shared" si="4"/>
        <v>0</v>
      </c>
      <c r="O11" s="165"/>
      <c r="P11" s="260">
        <f t="shared" si="5"/>
        <v>0</v>
      </c>
      <c r="Q11" s="182"/>
      <c r="R11" s="260">
        <f t="shared" si="6"/>
        <v>0</v>
      </c>
      <c r="S11" s="182"/>
      <c r="T11" s="182"/>
      <c r="U11" s="260">
        <f t="shared" si="7"/>
        <v>0</v>
      </c>
      <c r="V11" s="185"/>
      <c r="W11" s="185"/>
      <c r="X11" s="185"/>
      <c r="Y11" s="46"/>
      <c r="Z11" s="393"/>
      <c r="AA11" s="67"/>
      <c r="AB11" s="67"/>
      <c r="AC11" s="67"/>
      <c r="AD11" s="67"/>
      <c r="AE11" s="67"/>
      <c r="AF11" s="67"/>
      <c r="AG11" s="67"/>
      <c r="AH11" s="68"/>
    </row>
    <row r="12" spans="1:34" s="32" customFormat="1" ht="37.5" customHeight="1" x14ac:dyDescent="0.25">
      <c r="A12" s="47"/>
      <c r="B12" s="182"/>
      <c r="C12" s="182"/>
      <c r="D12" s="182"/>
      <c r="E12" s="182"/>
      <c r="F12" s="260">
        <f t="shared" si="0"/>
        <v>0</v>
      </c>
      <c r="G12" s="182"/>
      <c r="H12" s="274" t="str">
        <f t="shared" si="1"/>
        <v/>
      </c>
      <c r="I12" s="182"/>
      <c r="J12" s="260">
        <f t="shared" si="2"/>
        <v>0</v>
      </c>
      <c r="K12" s="165"/>
      <c r="L12" s="260">
        <f t="shared" si="3"/>
        <v>0</v>
      </c>
      <c r="M12" s="165"/>
      <c r="N12" s="260">
        <f t="shared" si="4"/>
        <v>0</v>
      </c>
      <c r="O12" s="165"/>
      <c r="P12" s="260">
        <f t="shared" si="5"/>
        <v>0</v>
      </c>
      <c r="Q12" s="182"/>
      <c r="R12" s="260">
        <f t="shared" si="6"/>
        <v>0</v>
      </c>
      <c r="S12" s="182"/>
      <c r="T12" s="182"/>
      <c r="U12" s="260">
        <f t="shared" si="7"/>
        <v>0</v>
      </c>
      <c r="V12" s="185"/>
      <c r="W12" s="185"/>
      <c r="X12" s="185"/>
      <c r="Y12" s="46"/>
      <c r="Z12" s="393"/>
      <c r="AA12" s="67"/>
      <c r="AB12" s="67"/>
      <c r="AC12" s="67"/>
      <c r="AD12" s="67"/>
      <c r="AE12" s="67"/>
      <c r="AF12" s="67"/>
      <c r="AG12" s="67"/>
      <c r="AH12" s="68"/>
    </row>
    <row r="13" spans="1:34" s="32" customFormat="1" ht="37.5" customHeight="1" x14ac:dyDescent="0.25">
      <c r="A13" s="47"/>
      <c r="B13" s="182"/>
      <c r="C13" s="182"/>
      <c r="D13" s="182"/>
      <c r="E13" s="182"/>
      <c r="F13" s="260">
        <f t="shared" si="0"/>
        <v>0</v>
      </c>
      <c r="G13" s="182"/>
      <c r="H13" s="274" t="str">
        <f t="shared" si="1"/>
        <v/>
      </c>
      <c r="I13" s="182"/>
      <c r="J13" s="260">
        <f t="shared" si="2"/>
        <v>0</v>
      </c>
      <c r="K13" s="165"/>
      <c r="L13" s="260">
        <f t="shared" si="3"/>
        <v>0</v>
      </c>
      <c r="M13" s="165"/>
      <c r="N13" s="260">
        <f t="shared" si="4"/>
        <v>0</v>
      </c>
      <c r="O13" s="165"/>
      <c r="P13" s="260">
        <f t="shared" si="5"/>
        <v>0</v>
      </c>
      <c r="Q13" s="182"/>
      <c r="R13" s="260">
        <f t="shared" si="6"/>
        <v>0</v>
      </c>
      <c r="S13" s="182"/>
      <c r="T13" s="182"/>
      <c r="U13" s="260">
        <f t="shared" si="7"/>
        <v>0</v>
      </c>
      <c r="V13" s="185"/>
      <c r="W13" s="185"/>
      <c r="X13" s="185"/>
      <c r="Y13" s="46"/>
      <c r="Z13" s="393"/>
      <c r="AA13" s="67"/>
      <c r="AB13" s="67"/>
      <c r="AC13" s="67"/>
      <c r="AD13" s="67"/>
      <c r="AE13" s="67"/>
      <c r="AF13" s="67"/>
      <c r="AG13" s="67"/>
      <c r="AH13" s="68"/>
    </row>
    <row r="14" spans="1:34" s="32" customFormat="1" ht="37.5" customHeight="1" x14ac:dyDescent="0.25">
      <c r="A14" s="47"/>
      <c r="B14" s="182"/>
      <c r="C14" s="182"/>
      <c r="D14" s="182"/>
      <c r="E14" s="182"/>
      <c r="F14" s="260">
        <f t="shared" si="0"/>
        <v>0</v>
      </c>
      <c r="G14" s="182"/>
      <c r="H14" s="274" t="str">
        <f t="shared" si="1"/>
        <v/>
      </c>
      <c r="I14" s="182"/>
      <c r="J14" s="260">
        <f t="shared" si="2"/>
        <v>0</v>
      </c>
      <c r="K14" s="165"/>
      <c r="L14" s="260">
        <f t="shared" si="3"/>
        <v>0</v>
      </c>
      <c r="M14" s="165"/>
      <c r="N14" s="260">
        <f t="shared" si="4"/>
        <v>0</v>
      </c>
      <c r="O14" s="165"/>
      <c r="P14" s="260">
        <f t="shared" si="5"/>
        <v>0</v>
      </c>
      <c r="Q14" s="182"/>
      <c r="R14" s="260">
        <f t="shared" si="6"/>
        <v>0</v>
      </c>
      <c r="S14" s="182"/>
      <c r="T14" s="182"/>
      <c r="U14" s="260">
        <f t="shared" si="7"/>
        <v>0</v>
      </c>
      <c r="V14" s="185"/>
      <c r="W14" s="185"/>
      <c r="X14" s="185"/>
      <c r="Y14" s="46"/>
      <c r="Z14" s="393"/>
      <c r="AA14" s="67"/>
      <c r="AB14" s="67"/>
      <c r="AC14" s="67"/>
      <c r="AD14" s="67"/>
      <c r="AE14" s="67"/>
      <c r="AF14" s="67"/>
      <c r="AG14" s="67"/>
      <c r="AH14" s="68"/>
    </row>
    <row r="15" spans="1:34" s="32" customFormat="1" ht="37.5" customHeight="1" x14ac:dyDescent="0.25">
      <c r="A15" s="47"/>
      <c r="B15" s="182"/>
      <c r="C15" s="182"/>
      <c r="D15" s="182"/>
      <c r="E15" s="182"/>
      <c r="F15" s="260">
        <f t="shared" si="0"/>
        <v>0</v>
      </c>
      <c r="G15" s="182"/>
      <c r="H15" s="274" t="str">
        <f t="shared" si="1"/>
        <v/>
      </c>
      <c r="I15" s="182"/>
      <c r="J15" s="260">
        <f t="shared" si="2"/>
        <v>0</v>
      </c>
      <c r="K15" s="165"/>
      <c r="L15" s="260">
        <f t="shared" si="3"/>
        <v>0</v>
      </c>
      <c r="M15" s="165"/>
      <c r="N15" s="260">
        <f t="shared" si="4"/>
        <v>0</v>
      </c>
      <c r="O15" s="165"/>
      <c r="P15" s="260">
        <f t="shared" si="5"/>
        <v>0</v>
      </c>
      <c r="Q15" s="182"/>
      <c r="R15" s="260">
        <f t="shared" si="6"/>
        <v>0</v>
      </c>
      <c r="S15" s="182"/>
      <c r="T15" s="182"/>
      <c r="U15" s="260">
        <f t="shared" si="7"/>
        <v>0</v>
      </c>
      <c r="V15" s="185"/>
      <c r="W15" s="185"/>
      <c r="X15" s="185"/>
      <c r="Y15" s="46"/>
      <c r="Z15" s="393"/>
      <c r="AA15" s="67"/>
      <c r="AB15" s="67"/>
      <c r="AC15" s="67"/>
      <c r="AD15" s="67"/>
      <c r="AE15" s="67"/>
      <c r="AF15" s="67"/>
      <c r="AG15" s="67"/>
      <c r="AH15" s="68"/>
    </row>
    <row r="16" spans="1:34" s="32" customFormat="1" ht="37.5" customHeight="1" x14ac:dyDescent="0.25">
      <c r="A16" s="47"/>
      <c r="B16" s="182"/>
      <c r="C16" s="182"/>
      <c r="D16" s="182"/>
      <c r="E16" s="182"/>
      <c r="F16" s="260">
        <f t="shared" si="0"/>
        <v>0</v>
      </c>
      <c r="G16" s="182"/>
      <c r="H16" s="274" t="str">
        <f t="shared" si="1"/>
        <v/>
      </c>
      <c r="I16" s="182"/>
      <c r="J16" s="260">
        <f t="shared" si="2"/>
        <v>0</v>
      </c>
      <c r="K16" s="165"/>
      <c r="L16" s="260">
        <f t="shared" si="3"/>
        <v>0</v>
      </c>
      <c r="M16" s="165"/>
      <c r="N16" s="260">
        <f t="shared" si="4"/>
        <v>0</v>
      </c>
      <c r="O16" s="165"/>
      <c r="P16" s="260">
        <f t="shared" si="5"/>
        <v>0</v>
      </c>
      <c r="Q16" s="182"/>
      <c r="R16" s="260">
        <f t="shared" si="6"/>
        <v>0</v>
      </c>
      <c r="S16" s="182"/>
      <c r="T16" s="182"/>
      <c r="U16" s="260">
        <f t="shared" si="7"/>
        <v>0</v>
      </c>
      <c r="V16" s="185"/>
      <c r="W16" s="185"/>
      <c r="X16" s="185"/>
      <c r="Y16" s="46"/>
      <c r="Z16" s="393"/>
      <c r="AA16" s="67"/>
      <c r="AB16" s="67"/>
      <c r="AC16" s="67"/>
      <c r="AD16" s="67"/>
      <c r="AE16" s="67"/>
      <c r="AF16" s="67"/>
      <c r="AG16" s="67"/>
      <c r="AH16" s="68"/>
    </row>
    <row r="17" spans="1:35" s="32" customFormat="1" ht="37.5" customHeight="1" x14ac:dyDescent="0.25">
      <c r="A17" s="47"/>
      <c r="B17" s="182"/>
      <c r="C17" s="182"/>
      <c r="D17" s="182"/>
      <c r="E17" s="182"/>
      <c r="F17" s="260">
        <f t="shared" si="0"/>
        <v>0</v>
      </c>
      <c r="G17" s="182"/>
      <c r="H17" s="181" t="str">
        <f t="shared" si="1"/>
        <v/>
      </c>
      <c r="I17" s="182"/>
      <c r="J17" s="260">
        <f t="shared" si="2"/>
        <v>0</v>
      </c>
      <c r="K17" s="165"/>
      <c r="L17" s="260">
        <f t="shared" si="3"/>
        <v>0</v>
      </c>
      <c r="M17" s="165"/>
      <c r="N17" s="260">
        <f t="shared" si="4"/>
        <v>0</v>
      </c>
      <c r="O17" s="165"/>
      <c r="P17" s="260">
        <f t="shared" si="5"/>
        <v>0</v>
      </c>
      <c r="Q17" s="182"/>
      <c r="R17" s="260">
        <f t="shared" si="6"/>
        <v>0</v>
      </c>
      <c r="S17" s="182"/>
      <c r="T17" s="182"/>
      <c r="U17" s="260">
        <f t="shared" si="7"/>
        <v>0</v>
      </c>
      <c r="V17" s="185"/>
      <c r="W17" s="185"/>
      <c r="X17" s="185"/>
      <c r="Y17" s="46"/>
      <c r="Z17" s="393"/>
      <c r="AA17" s="67"/>
      <c r="AB17" s="67"/>
      <c r="AC17" s="67"/>
      <c r="AD17" s="67"/>
      <c r="AE17" s="67"/>
      <c r="AF17" s="67"/>
      <c r="AG17" s="67"/>
      <c r="AH17" s="68"/>
      <c r="AI17" s="2"/>
    </row>
    <row r="18" spans="1:35" s="32" customFormat="1" ht="37.5" customHeight="1" x14ac:dyDescent="0.25">
      <c r="A18" s="47"/>
      <c r="B18" s="182"/>
      <c r="C18" s="182"/>
      <c r="D18" s="182"/>
      <c r="E18" s="182"/>
      <c r="F18" s="260">
        <f t="shared" si="0"/>
        <v>0</v>
      </c>
      <c r="G18" s="182"/>
      <c r="H18" s="274" t="str">
        <f t="shared" si="1"/>
        <v/>
      </c>
      <c r="I18" s="182"/>
      <c r="J18" s="260">
        <f t="shared" si="2"/>
        <v>0</v>
      </c>
      <c r="K18" s="165"/>
      <c r="L18" s="260">
        <f t="shared" si="3"/>
        <v>0</v>
      </c>
      <c r="M18" s="165"/>
      <c r="N18" s="260">
        <f t="shared" si="4"/>
        <v>0</v>
      </c>
      <c r="O18" s="165"/>
      <c r="P18" s="260">
        <f t="shared" si="5"/>
        <v>0</v>
      </c>
      <c r="Q18" s="182"/>
      <c r="R18" s="260">
        <f t="shared" si="6"/>
        <v>0</v>
      </c>
      <c r="S18" s="182"/>
      <c r="T18" s="182"/>
      <c r="U18" s="260">
        <f t="shared" si="7"/>
        <v>0</v>
      </c>
      <c r="V18" s="185"/>
      <c r="W18" s="185"/>
      <c r="X18" s="185"/>
      <c r="Y18" s="46"/>
      <c r="Z18" s="393"/>
      <c r="AA18" s="67"/>
      <c r="AB18" s="67"/>
      <c r="AC18" s="67"/>
      <c r="AD18" s="67"/>
      <c r="AE18" s="67"/>
      <c r="AF18" s="67"/>
      <c r="AG18" s="67"/>
      <c r="AH18" s="68"/>
      <c r="AI18" s="2"/>
    </row>
    <row r="19" spans="1:35" s="32" customFormat="1" ht="37.5" customHeight="1" x14ac:dyDescent="0.25">
      <c r="A19" s="47"/>
      <c r="B19" s="182"/>
      <c r="C19" s="182"/>
      <c r="D19" s="182"/>
      <c r="E19" s="182"/>
      <c r="F19" s="260">
        <f t="shared" si="0"/>
        <v>0</v>
      </c>
      <c r="G19" s="182"/>
      <c r="H19" s="274" t="str">
        <f t="shared" si="1"/>
        <v/>
      </c>
      <c r="I19" s="182"/>
      <c r="J19" s="260">
        <f t="shared" si="2"/>
        <v>0</v>
      </c>
      <c r="K19" s="165"/>
      <c r="L19" s="260">
        <f t="shared" si="3"/>
        <v>0</v>
      </c>
      <c r="M19" s="165"/>
      <c r="N19" s="260">
        <f t="shared" si="4"/>
        <v>0</v>
      </c>
      <c r="O19" s="165"/>
      <c r="P19" s="260">
        <f t="shared" si="5"/>
        <v>0</v>
      </c>
      <c r="Q19" s="182"/>
      <c r="R19" s="260">
        <f t="shared" si="6"/>
        <v>0</v>
      </c>
      <c r="S19" s="182"/>
      <c r="T19" s="182"/>
      <c r="U19" s="260">
        <f t="shared" si="7"/>
        <v>0</v>
      </c>
      <c r="V19" s="185"/>
      <c r="W19" s="185"/>
      <c r="X19" s="185"/>
      <c r="Y19" s="46"/>
      <c r="Z19" s="393"/>
      <c r="AA19" s="67"/>
      <c r="AB19" s="67"/>
      <c r="AC19" s="67"/>
      <c r="AD19" s="67"/>
      <c r="AE19" s="67"/>
      <c r="AF19" s="67"/>
      <c r="AG19" s="67"/>
      <c r="AH19" s="68"/>
      <c r="AI19" s="2"/>
    </row>
    <row r="20" spans="1:35" s="32" customFormat="1" ht="37.5" customHeight="1" thickBot="1" x14ac:dyDescent="0.3">
      <c r="A20" s="29"/>
      <c r="B20" s="30"/>
      <c r="C20" s="30"/>
      <c r="D20" s="30"/>
      <c r="E20" s="30"/>
      <c r="F20" s="34">
        <f t="shared" si="0"/>
        <v>0</v>
      </c>
      <c r="G20" s="30"/>
      <c r="H20" s="578" t="str">
        <f t="shared" si="1"/>
        <v/>
      </c>
      <c r="I20" s="30"/>
      <c r="J20" s="34">
        <f t="shared" si="2"/>
        <v>0</v>
      </c>
      <c r="K20" s="30"/>
      <c r="L20" s="34">
        <f t="shared" si="3"/>
        <v>0</v>
      </c>
      <c r="M20" s="30"/>
      <c r="N20" s="34">
        <f t="shared" si="4"/>
        <v>0</v>
      </c>
      <c r="O20" s="30"/>
      <c r="P20" s="34">
        <f t="shared" si="5"/>
        <v>0</v>
      </c>
      <c r="Q20" s="30"/>
      <c r="R20" s="34">
        <f t="shared" si="6"/>
        <v>0</v>
      </c>
      <c r="S20" s="30"/>
      <c r="T20" s="30"/>
      <c r="U20" s="34">
        <f t="shared" si="7"/>
        <v>0</v>
      </c>
      <c r="V20" s="30"/>
      <c r="W20" s="30"/>
      <c r="X20" s="30"/>
      <c r="Y20" s="31"/>
      <c r="Z20" s="391"/>
      <c r="AA20" s="306"/>
      <c r="AB20" s="306"/>
      <c r="AC20" s="306"/>
      <c r="AD20" s="306"/>
      <c r="AE20" s="306"/>
      <c r="AF20" s="306"/>
      <c r="AG20" s="306"/>
      <c r="AH20" s="308"/>
      <c r="AI20" s="2"/>
    </row>
    <row r="21" spans="1:35" ht="25.5" customHeight="1"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c r="Y21" s="24"/>
    </row>
    <row r="22" spans="1:35" ht="25.5" customHeight="1" x14ac:dyDescent="0.25">
      <c r="A22" s="843" t="s">
        <v>825</v>
      </c>
      <c r="B22" s="843"/>
      <c r="C22" s="843"/>
      <c r="D22" s="843"/>
      <c r="E22" s="843"/>
      <c r="F22" s="843"/>
      <c r="G22" s="843"/>
      <c r="H22" s="843"/>
    </row>
    <row r="23" spans="1:35" ht="25.5" customHeight="1" x14ac:dyDescent="0.25">
      <c r="A23" s="835" t="s">
        <v>793</v>
      </c>
      <c r="B23" s="835"/>
      <c r="C23" s="835"/>
      <c r="D23" s="835"/>
      <c r="E23" s="835"/>
      <c r="F23" s="835"/>
      <c r="G23" s="835"/>
      <c r="H23" s="835"/>
    </row>
    <row r="24" spans="1:35" ht="15.75" customHeight="1" x14ac:dyDescent="0.25">
      <c r="A24" s="919" t="s">
        <v>2300</v>
      </c>
      <c r="B24" s="919"/>
      <c r="C24" s="919"/>
      <c r="D24" s="919"/>
      <c r="E24" s="919"/>
      <c r="F24" s="24"/>
      <c r="G24" s="24"/>
      <c r="H24" s="24"/>
      <c r="I24" s="24"/>
      <c r="J24" s="24"/>
      <c r="K24" s="24"/>
      <c r="L24" s="24"/>
      <c r="M24" s="24"/>
      <c r="N24" s="24"/>
      <c r="O24" s="24"/>
      <c r="P24" s="24"/>
      <c r="Q24" s="24"/>
      <c r="R24" s="24"/>
      <c r="S24" s="24"/>
      <c r="T24" s="24"/>
      <c r="U24" s="24"/>
      <c r="V24" s="24"/>
      <c r="W24" s="24"/>
      <c r="X24" s="24"/>
      <c r="Y24" s="24"/>
    </row>
    <row r="25" spans="1:35"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row>
    <row r="26" spans="1:35"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row>
    <row r="27" spans="1:35"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row>
    <row r="28" spans="1:35"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row>
    <row r="29" spans="1:35"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row>
    <row r="30" spans="1:35"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row>
    <row r="31" spans="1:35"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row>
    <row r="32" spans="1:35"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25"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row>
    <row r="34" spans="1:25"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row>
    <row r="35" spans="1:25"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row>
    <row r="36" spans="1:25"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row>
    <row r="37" spans="1:25"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row>
    <row r="38" spans="1:25"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row>
    <row r="39" spans="1:25"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row>
    <row r="40" spans="1:25"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row>
    <row r="41" spans="1:25"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row>
    <row r="42" spans="1:25"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row>
    <row r="43" spans="1:25"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1:25"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1:25"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row>
  </sheetData>
  <mergeCells count="33">
    <mergeCell ref="AE3:AE5"/>
    <mergeCell ref="O4:P4"/>
    <mergeCell ref="A2:Y2"/>
    <mergeCell ref="Z2:AH2"/>
    <mergeCell ref="A3:A5"/>
    <mergeCell ref="B3:B5"/>
    <mergeCell ref="C3:C5"/>
    <mergeCell ref="D3:D5"/>
    <mergeCell ref="E3:F4"/>
    <mergeCell ref="G3:H4"/>
    <mergeCell ref="I3:J4"/>
    <mergeCell ref="K3:P3"/>
    <mergeCell ref="AH3:AH5"/>
    <mergeCell ref="T4:U4"/>
    <mergeCell ref="V4:V5"/>
    <mergeCell ref="W4:W5"/>
    <mergeCell ref="AD3:AD5"/>
    <mergeCell ref="AF3:AF5"/>
    <mergeCell ref="A22:H22"/>
    <mergeCell ref="A23:H23"/>
    <mergeCell ref="A24:E24"/>
    <mergeCell ref="AG3:AG5"/>
    <mergeCell ref="Q3:R4"/>
    <mergeCell ref="S3:S5"/>
    <mergeCell ref="T3:X3"/>
    <mergeCell ref="Y3:Y5"/>
    <mergeCell ref="Z3:Z5"/>
    <mergeCell ref="AA3:AA5"/>
    <mergeCell ref="X4:X5"/>
    <mergeCell ref="AB3:AB5"/>
    <mergeCell ref="AC3:AC5"/>
    <mergeCell ref="K4:L4"/>
    <mergeCell ref="M4:N4"/>
  </mergeCells>
  <printOptions horizontalCentered="1"/>
  <pageMargins left="0" right="0" top="1" bottom="0.75" header="0.3" footer="0.3"/>
  <pageSetup paperSize="3" scale="75" fitToWidth="2" orientation="landscape" r:id="rId1"/>
  <headerFooter alignWithMargins="0">
    <oddHeader>&amp;C&amp;16
&amp;A</oddHeader>
    <oddFooter>&amp;C&amp;14ISSUED
JUNE 2009&amp;R&amp;12&amp;F&amp;A
Page 81</oddFooter>
  </headerFooter>
  <colBreaks count="1" manualBreakCount="1">
    <brk id="2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36"/>
  <sheetViews>
    <sheetView showGridLines="0" zoomScale="60" zoomScaleNormal="60" zoomScalePageLayoutView="60" workbookViewId="0"/>
  </sheetViews>
  <sheetFormatPr defaultColWidth="9.109375" defaultRowHeight="13.2" x14ac:dyDescent="0.25"/>
  <cols>
    <col min="1" max="1" width="10" style="2" customWidth="1"/>
    <col min="2" max="2" width="13" style="2" bestFit="1" customWidth="1"/>
    <col min="3" max="3" width="12.6640625" style="2" customWidth="1"/>
    <col min="4" max="4" width="8.44140625" style="2" customWidth="1"/>
    <col min="5" max="5" width="9.109375" style="2"/>
    <col min="6" max="13" width="8.44140625" style="2" customWidth="1"/>
    <col min="14" max="14" width="12.6640625" style="2" customWidth="1"/>
    <col min="15" max="15" width="8.6640625" style="2" customWidth="1"/>
    <col min="16" max="17" width="8.5546875" style="2" customWidth="1"/>
    <col min="18" max="18" width="9.44140625" style="2" bestFit="1" customWidth="1"/>
    <col min="19" max="19" width="8.88671875" style="2" customWidth="1"/>
    <col min="20" max="20" width="16.5546875" style="2" customWidth="1"/>
    <col min="21" max="21" width="21.5546875" style="2" bestFit="1" customWidth="1"/>
    <col min="22" max="22" width="18.5546875" style="2" customWidth="1"/>
    <col min="23" max="23" width="15.44140625" style="2" customWidth="1"/>
    <col min="24" max="24" width="16.109375" style="2" customWidth="1"/>
    <col min="25" max="25" width="16.44140625" style="2" customWidth="1"/>
    <col min="26" max="26" width="20.6640625" style="2" customWidth="1"/>
    <col min="27" max="27" width="23.6640625" style="2" customWidth="1"/>
    <col min="28" max="28" width="13.109375" style="2" customWidth="1"/>
    <col min="29" max="16384" width="9.109375" style="2"/>
  </cols>
  <sheetData>
    <row r="1" spans="1:29" ht="41.25" customHeight="1" thickBot="1" x14ac:dyDescent="0.3">
      <c r="A1" s="215"/>
      <c r="B1" s="215"/>
      <c r="C1" s="215"/>
      <c r="D1" s="215"/>
      <c r="E1" s="215"/>
      <c r="F1" s="215"/>
      <c r="G1" s="215"/>
      <c r="H1" s="215"/>
      <c r="I1" s="215"/>
      <c r="J1" s="215"/>
      <c r="K1" s="215"/>
      <c r="L1" s="215"/>
      <c r="M1" s="215"/>
      <c r="N1" s="215"/>
      <c r="O1" s="215"/>
      <c r="P1" s="215"/>
      <c r="Q1" s="215"/>
      <c r="R1" s="215"/>
      <c r="S1" s="215"/>
      <c r="T1" s="215"/>
    </row>
    <row r="2" spans="1:29" s="3" customFormat="1" ht="24.75" customHeight="1" x14ac:dyDescent="0.25">
      <c r="A2" s="823" t="s">
        <v>1587</v>
      </c>
      <c r="B2" s="824"/>
      <c r="C2" s="824"/>
      <c r="D2" s="824"/>
      <c r="E2" s="824"/>
      <c r="F2" s="824"/>
      <c r="G2" s="824"/>
      <c r="H2" s="824"/>
      <c r="I2" s="824"/>
      <c r="J2" s="824"/>
      <c r="K2" s="824"/>
      <c r="L2" s="824"/>
      <c r="M2" s="824"/>
      <c r="N2" s="824"/>
      <c r="O2" s="824"/>
      <c r="P2" s="824"/>
      <c r="Q2" s="824"/>
      <c r="R2" s="824"/>
      <c r="S2" s="824"/>
      <c r="T2" s="825"/>
      <c r="U2" s="810" t="s">
        <v>909</v>
      </c>
      <c r="V2" s="810"/>
      <c r="W2" s="810"/>
      <c r="X2" s="810"/>
      <c r="Y2" s="810"/>
      <c r="Z2" s="810"/>
      <c r="AA2" s="810"/>
      <c r="AB2" s="810"/>
      <c r="AC2" s="811"/>
    </row>
    <row r="3" spans="1:29" s="7" customFormat="1" ht="24.75" customHeight="1" x14ac:dyDescent="0.25">
      <c r="A3" s="828" t="s">
        <v>911</v>
      </c>
      <c r="B3" s="830" t="s">
        <v>836</v>
      </c>
      <c r="C3" s="826" t="s">
        <v>925</v>
      </c>
      <c r="D3" s="826" t="s">
        <v>951</v>
      </c>
      <c r="E3" s="826"/>
      <c r="F3" s="826" t="s">
        <v>963</v>
      </c>
      <c r="G3" s="826"/>
      <c r="H3" s="826" t="s">
        <v>827</v>
      </c>
      <c r="I3" s="826"/>
      <c r="J3" s="826"/>
      <c r="K3" s="826"/>
      <c r="L3" s="826"/>
      <c r="M3" s="826"/>
      <c r="N3" s="826"/>
      <c r="O3" s="846" t="s">
        <v>826</v>
      </c>
      <c r="P3" s="847"/>
      <c r="Q3" s="847"/>
      <c r="R3" s="847"/>
      <c r="S3" s="848"/>
      <c r="T3" s="832" t="s">
        <v>822</v>
      </c>
      <c r="U3" s="818" t="s">
        <v>906</v>
      </c>
      <c r="V3" s="815" t="s">
        <v>931</v>
      </c>
      <c r="W3" s="815" t="s">
        <v>932</v>
      </c>
      <c r="X3" s="815" t="s">
        <v>2085</v>
      </c>
      <c r="Y3" s="815" t="s">
        <v>2086</v>
      </c>
      <c r="Z3" s="815" t="s">
        <v>933</v>
      </c>
      <c r="AA3" s="815" t="s">
        <v>940</v>
      </c>
      <c r="AB3" s="815" t="s">
        <v>941</v>
      </c>
      <c r="AC3" s="812" t="s">
        <v>934</v>
      </c>
    </row>
    <row r="4" spans="1:29" s="4" customFormat="1" ht="24.75" customHeight="1" x14ac:dyDescent="0.25">
      <c r="A4" s="828"/>
      <c r="B4" s="830"/>
      <c r="C4" s="826"/>
      <c r="D4" s="826"/>
      <c r="E4" s="826"/>
      <c r="F4" s="826"/>
      <c r="G4" s="826"/>
      <c r="H4" s="826" t="s">
        <v>989</v>
      </c>
      <c r="I4" s="826"/>
      <c r="J4" s="826" t="s">
        <v>1003</v>
      </c>
      <c r="K4" s="826"/>
      <c r="L4" s="826" t="s">
        <v>1017</v>
      </c>
      <c r="M4" s="826"/>
      <c r="N4" s="826" t="s">
        <v>1020</v>
      </c>
      <c r="O4" s="853" t="s">
        <v>211</v>
      </c>
      <c r="P4" s="826" t="s">
        <v>1007</v>
      </c>
      <c r="Q4" s="826"/>
      <c r="R4" s="826" t="s">
        <v>960</v>
      </c>
      <c r="S4" s="826" t="s">
        <v>962</v>
      </c>
      <c r="T4" s="832"/>
      <c r="U4" s="819"/>
      <c r="V4" s="816"/>
      <c r="W4" s="816"/>
      <c r="X4" s="821"/>
      <c r="Y4" s="821"/>
      <c r="Z4" s="816"/>
      <c r="AA4" s="816"/>
      <c r="AB4" s="816"/>
      <c r="AC4" s="813"/>
    </row>
    <row r="5" spans="1:29" s="4" customFormat="1" ht="24.75" customHeight="1" thickBot="1" x14ac:dyDescent="0.3">
      <c r="A5" s="829"/>
      <c r="B5" s="831"/>
      <c r="C5" s="827"/>
      <c r="D5" s="243" t="s">
        <v>946</v>
      </c>
      <c r="E5" s="243" t="s">
        <v>818</v>
      </c>
      <c r="F5" s="243" t="s">
        <v>954</v>
      </c>
      <c r="G5" s="243" t="s">
        <v>953</v>
      </c>
      <c r="H5" s="243" t="s">
        <v>966</v>
      </c>
      <c r="I5" s="243" t="s">
        <v>524</v>
      </c>
      <c r="J5" s="243" t="s">
        <v>954</v>
      </c>
      <c r="K5" s="243" t="s">
        <v>953</v>
      </c>
      <c r="L5" s="243" t="s">
        <v>954</v>
      </c>
      <c r="M5" s="243" t="s">
        <v>953</v>
      </c>
      <c r="N5" s="827"/>
      <c r="O5" s="822"/>
      <c r="P5" s="243" t="s">
        <v>817</v>
      </c>
      <c r="Q5" s="243" t="s">
        <v>818</v>
      </c>
      <c r="R5" s="827"/>
      <c r="S5" s="827"/>
      <c r="T5" s="833"/>
      <c r="U5" s="820"/>
      <c r="V5" s="817"/>
      <c r="W5" s="817"/>
      <c r="X5" s="822"/>
      <c r="Y5" s="822"/>
      <c r="Z5" s="817"/>
      <c r="AA5" s="817"/>
      <c r="AB5" s="817"/>
      <c r="AC5" s="814"/>
    </row>
    <row r="6" spans="1:29" s="9" customFormat="1" ht="30.75" customHeight="1" thickTop="1" x14ac:dyDescent="0.25">
      <c r="A6" s="257" t="s">
        <v>1019</v>
      </c>
      <c r="B6" s="263" t="s">
        <v>1089</v>
      </c>
      <c r="C6" s="258" t="s">
        <v>823</v>
      </c>
      <c r="D6" s="268">
        <v>11200</v>
      </c>
      <c r="E6" s="260">
        <f>ROUND(D6*0.293,2-LEN(INT(D6*0.293)))</f>
        <v>3300</v>
      </c>
      <c r="F6" s="263">
        <v>-18</v>
      </c>
      <c r="G6" s="260">
        <f>IF(ISNUMBER(F6)=TRUE,ROUND((5/9)*(F6-32),1),"")</f>
        <v>-27.8</v>
      </c>
      <c r="H6" s="263">
        <v>1.3</v>
      </c>
      <c r="I6" s="274">
        <f>ROUND(H6*3.8,2-LEN(INT(H6*3.8)))</f>
        <v>4.9000000000000004</v>
      </c>
      <c r="J6" s="263">
        <v>45</v>
      </c>
      <c r="K6" s="260">
        <f t="shared" ref="K6:K14" si="0">IF(ISNUMBER(J6)=TRUE,ROUND((5/9)*(J6-32),1),"")</f>
        <v>7.2</v>
      </c>
      <c r="L6" s="263">
        <v>65</v>
      </c>
      <c r="M6" s="260">
        <f t="shared" ref="M6:M14" si="1">IF(ISNUMBER(L6)=TRUE,ROUND((5/9)*(L6-32),1),"")</f>
        <v>18.3</v>
      </c>
      <c r="N6" s="258" t="s">
        <v>1067</v>
      </c>
      <c r="O6" s="258"/>
      <c r="P6" s="263">
        <v>2</v>
      </c>
      <c r="Q6" s="260">
        <f>ROUND(P6*746,2-LEN(INT(P6*746)))</f>
        <v>1500</v>
      </c>
      <c r="R6" s="263">
        <v>3</v>
      </c>
      <c r="S6" s="263">
        <v>460</v>
      </c>
      <c r="T6" s="267" t="s">
        <v>1138</v>
      </c>
      <c r="U6" s="360"/>
      <c r="V6" s="89"/>
      <c r="W6" s="361"/>
      <c r="X6" s="89"/>
      <c r="Y6" s="89"/>
      <c r="Z6" s="89"/>
      <c r="AA6" s="89"/>
      <c r="AB6" s="89"/>
      <c r="AC6" s="248"/>
    </row>
    <row r="7" spans="1:29" s="9" customFormat="1" ht="30.75" customHeight="1" x14ac:dyDescent="0.25">
      <c r="A7" s="85"/>
      <c r="B7" s="86"/>
      <c r="C7" s="87"/>
      <c r="D7" s="88"/>
      <c r="E7" s="260">
        <f t="shared" ref="E7:E14" si="2">ROUND(D7*0.293,2-LEN(INT(D7*0.293)))</f>
        <v>0</v>
      </c>
      <c r="F7" s="86"/>
      <c r="G7" s="260" t="str">
        <f t="shared" ref="G7:G14" si="3">IF(ISNUMBER(F7)=TRUE,ROUND((5/9)*(F7-32),1),"")</f>
        <v/>
      </c>
      <c r="H7" s="86"/>
      <c r="I7" s="274">
        <f t="shared" ref="I7:I14" si="4">ROUND(H7*3.8,2-LEN(INT(H7*3.8)))</f>
        <v>0</v>
      </c>
      <c r="J7" s="86"/>
      <c r="K7" s="260" t="str">
        <f t="shared" si="0"/>
        <v/>
      </c>
      <c r="L7" s="86"/>
      <c r="M7" s="260" t="str">
        <f t="shared" si="1"/>
        <v/>
      </c>
      <c r="N7" s="87"/>
      <c r="O7" s="87"/>
      <c r="P7" s="86"/>
      <c r="Q7" s="260">
        <f t="shared" ref="Q7:Q14" si="5">ROUND(P7*746,2-LEN(INT(P7*746)))</f>
        <v>0</v>
      </c>
      <c r="R7" s="86"/>
      <c r="S7" s="86"/>
      <c r="T7" s="113"/>
      <c r="U7" s="360"/>
      <c r="V7" s="89"/>
      <c r="W7" s="361"/>
      <c r="X7" s="89"/>
      <c r="Y7" s="89"/>
      <c r="Z7" s="89"/>
      <c r="AA7" s="89"/>
      <c r="AB7" s="89"/>
      <c r="AC7" s="248"/>
    </row>
    <row r="8" spans="1:29" s="9" customFormat="1" ht="30.75" customHeight="1" x14ac:dyDescent="0.25">
      <c r="A8" s="85"/>
      <c r="B8" s="86"/>
      <c r="C8" s="87"/>
      <c r="D8" s="88"/>
      <c r="E8" s="260">
        <f t="shared" si="2"/>
        <v>0</v>
      </c>
      <c r="F8" s="86"/>
      <c r="G8" s="260" t="str">
        <f t="shared" si="3"/>
        <v/>
      </c>
      <c r="H8" s="86"/>
      <c r="I8" s="274">
        <f t="shared" si="4"/>
        <v>0</v>
      </c>
      <c r="J8" s="86"/>
      <c r="K8" s="260" t="str">
        <f t="shared" si="0"/>
        <v/>
      </c>
      <c r="L8" s="86"/>
      <c r="M8" s="260" t="str">
        <f t="shared" si="1"/>
        <v/>
      </c>
      <c r="N8" s="87"/>
      <c r="O8" s="87"/>
      <c r="P8" s="86"/>
      <c r="Q8" s="260">
        <f t="shared" si="5"/>
        <v>0</v>
      </c>
      <c r="R8" s="86"/>
      <c r="S8" s="86"/>
      <c r="T8" s="113"/>
      <c r="U8" s="362"/>
      <c r="V8" s="48"/>
      <c r="W8" s="363"/>
      <c r="X8" s="48"/>
      <c r="Y8" s="48"/>
      <c r="Z8" s="48"/>
      <c r="AA8" s="48"/>
      <c r="AB8" s="48"/>
      <c r="AC8" s="114"/>
    </row>
    <row r="9" spans="1:29" s="9" customFormat="1" ht="30.75" customHeight="1" x14ac:dyDescent="0.25">
      <c r="A9" s="518"/>
      <c r="B9" s="86"/>
      <c r="C9" s="86"/>
      <c r="D9" s="86"/>
      <c r="E9" s="260">
        <f t="shared" si="2"/>
        <v>0</v>
      </c>
      <c r="F9" s="86"/>
      <c r="G9" s="260" t="str">
        <f t="shared" si="3"/>
        <v/>
      </c>
      <c r="H9" s="86"/>
      <c r="I9" s="274">
        <f t="shared" si="4"/>
        <v>0</v>
      </c>
      <c r="J9" s="86"/>
      <c r="K9" s="260" t="str">
        <f t="shared" si="0"/>
        <v/>
      </c>
      <c r="L9" s="86"/>
      <c r="M9" s="260" t="str">
        <f t="shared" si="1"/>
        <v/>
      </c>
      <c r="N9" s="86"/>
      <c r="O9" s="86"/>
      <c r="P9" s="86"/>
      <c r="Q9" s="260">
        <f t="shared" si="5"/>
        <v>0</v>
      </c>
      <c r="R9" s="86"/>
      <c r="S9" s="86"/>
      <c r="T9" s="521"/>
      <c r="U9" s="517"/>
      <c r="V9" s="48"/>
      <c r="W9" s="363"/>
      <c r="X9" s="48"/>
      <c r="Y9" s="48"/>
      <c r="Z9" s="48"/>
      <c r="AA9" s="48"/>
      <c r="AB9" s="48"/>
      <c r="AC9" s="114"/>
    </row>
    <row r="10" spans="1:29" s="9" customFormat="1" ht="30.75" customHeight="1" x14ac:dyDescent="0.25">
      <c r="A10" s="85"/>
      <c r="B10" s="86"/>
      <c r="C10" s="87"/>
      <c r="D10" s="88"/>
      <c r="E10" s="260">
        <f t="shared" si="2"/>
        <v>0</v>
      </c>
      <c r="F10" s="86"/>
      <c r="G10" s="260" t="str">
        <f t="shared" si="3"/>
        <v/>
      </c>
      <c r="H10" s="86"/>
      <c r="I10" s="274">
        <f t="shared" si="4"/>
        <v>0</v>
      </c>
      <c r="J10" s="86"/>
      <c r="K10" s="260" t="str">
        <f t="shared" si="0"/>
        <v/>
      </c>
      <c r="L10" s="86"/>
      <c r="M10" s="260" t="str">
        <f t="shared" si="1"/>
        <v/>
      </c>
      <c r="N10" s="87"/>
      <c r="O10" s="87"/>
      <c r="P10" s="86"/>
      <c r="Q10" s="260">
        <f t="shared" si="5"/>
        <v>0</v>
      </c>
      <c r="R10" s="86"/>
      <c r="S10" s="86"/>
      <c r="T10" s="113"/>
      <c r="U10" s="362"/>
      <c r="V10" s="48"/>
      <c r="W10" s="363"/>
      <c r="X10" s="48"/>
      <c r="Y10" s="48"/>
      <c r="Z10" s="48"/>
      <c r="AA10" s="48"/>
      <c r="AB10" s="48"/>
      <c r="AC10" s="114"/>
    </row>
    <row r="11" spans="1:29" s="9" customFormat="1" ht="30.75" customHeight="1" x14ac:dyDescent="0.25">
      <c r="A11" s="85"/>
      <c r="B11" s="86"/>
      <c r="C11" s="87"/>
      <c r="D11" s="88"/>
      <c r="E11" s="260">
        <f t="shared" si="2"/>
        <v>0</v>
      </c>
      <c r="F11" s="86"/>
      <c r="G11" s="260" t="str">
        <f t="shared" si="3"/>
        <v/>
      </c>
      <c r="H11" s="86"/>
      <c r="I11" s="274">
        <f t="shared" si="4"/>
        <v>0</v>
      </c>
      <c r="J11" s="86"/>
      <c r="K11" s="260" t="str">
        <f t="shared" si="0"/>
        <v/>
      </c>
      <c r="L11" s="86"/>
      <c r="M11" s="260" t="str">
        <f t="shared" si="1"/>
        <v/>
      </c>
      <c r="N11" s="87"/>
      <c r="O11" s="87"/>
      <c r="P11" s="86"/>
      <c r="Q11" s="260">
        <f t="shared" si="5"/>
        <v>0</v>
      </c>
      <c r="R11" s="86"/>
      <c r="S11" s="86"/>
      <c r="T11" s="113"/>
      <c r="U11" s="362"/>
      <c r="V11" s="48"/>
      <c r="W11" s="48"/>
      <c r="X11" s="48"/>
      <c r="Y11" s="48"/>
      <c r="Z11" s="48"/>
      <c r="AA11" s="48"/>
      <c r="AB11" s="48"/>
      <c r="AC11" s="49"/>
    </row>
    <row r="12" spans="1:29" s="9" customFormat="1" ht="30.75" customHeight="1" x14ac:dyDescent="0.25">
      <c r="A12" s="85"/>
      <c r="B12" s="86"/>
      <c r="C12" s="87"/>
      <c r="D12" s="88"/>
      <c r="E12" s="260">
        <f t="shared" si="2"/>
        <v>0</v>
      </c>
      <c r="F12" s="86"/>
      <c r="G12" s="260" t="str">
        <f t="shared" si="3"/>
        <v/>
      </c>
      <c r="H12" s="86"/>
      <c r="I12" s="274">
        <f t="shared" si="4"/>
        <v>0</v>
      </c>
      <c r="J12" s="86"/>
      <c r="K12" s="260" t="str">
        <f t="shared" si="0"/>
        <v/>
      </c>
      <c r="L12" s="86"/>
      <c r="M12" s="260" t="str">
        <f t="shared" si="1"/>
        <v/>
      </c>
      <c r="N12" s="87"/>
      <c r="O12" s="87"/>
      <c r="P12" s="86"/>
      <c r="Q12" s="260">
        <f t="shared" si="5"/>
        <v>0</v>
      </c>
      <c r="R12" s="86"/>
      <c r="S12" s="86"/>
      <c r="T12" s="113"/>
      <c r="U12" s="364"/>
      <c r="V12" s="48"/>
      <c r="W12" s="48"/>
      <c r="X12" s="48"/>
      <c r="Y12" s="48"/>
      <c r="Z12" s="48"/>
      <c r="AA12" s="48"/>
      <c r="AB12" s="48"/>
      <c r="AC12" s="49"/>
    </row>
    <row r="13" spans="1:29" ht="30.75" customHeight="1" x14ac:dyDescent="0.25">
      <c r="A13" s="85"/>
      <c r="B13" s="86"/>
      <c r="C13" s="87"/>
      <c r="D13" s="88"/>
      <c r="E13" s="260">
        <f t="shared" si="2"/>
        <v>0</v>
      </c>
      <c r="F13" s="86"/>
      <c r="G13" s="260" t="str">
        <f t="shared" si="3"/>
        <v/>
      </c>
      <c r="H13" s="86"/>
      <c r="I13" s="274">
        <f t="shared" si="4"/>
        <v>0</v>
      </c>
      <c r="J13" s="86"/>
      <c r="K13" s="260" t="str">
        <f t="shared" si="0"/>
        <v/>
      </c>
      <c r="L13" s="86"/>
      <c r="M13" s="260" t="str">
        <f t="shared" si="1"/>
        <v/>
      </c>
      <c r="N13" s="87"/>
      <c r="O13" s="87"/>
      <c r="P13" s="86"/>
      <c r="Q13" s="260">
        <f t="shared" si="5"/>
        <v>0</v>
      </c>
      <c r="R13" s="86"/>
      <c r="S13" s="86"/>
      <c r="T13" s="113"/>
      <c r="U13" s="364"/>
      <c r="V13" s="48"/>
      <c r="W13" s="48"/>
      <c r="X13" s="48"/>
      <c r="Y13" s="48"/>
      <c r="Z13" s="48"/>
      <c r="AA13" s="48"/>
      <c r="AB13" s="48"/>
      <c r="AC13" s="49"/>
    </row>
    <row r="14" spans="1:29" s="1" customFormat="1" ht="30.75" customHeight="1" thickBot="1" x14ac:dyDescent="0.35">
      <c r="A14" s="40"/>
      <c r="B14" s="148"/>
      <c r="C14" s="42"/>
      <c r="D14" s="151"/>
      <c r="E14" s="34">
        <f t="shared" si="2"/>
        <v>0</v>
      </c>
      <c r="F14" s="148"/>
      <c r="G14" s="34" t="str">
        <f t="shared" si="3"/>
        <v/>
      </c>
      <c r="H14" s="148"/>
      <c r="I14" s="184">
        <f t="shared" si="4"/>
        <v>0</v>
      </c>
      <c r="J14" s="148"/>
      <c r="K14" s="34" t="str">
        <f t="shared" si="0"/>
        <v/>
      </c>
      <c r="L14" s="148"/>
      <c r="M14" s="34" t="str">
        <f t="shared" si="1"/>
        <v/>
      </c>
      <c r="N14" s="42"/>
      <c r="O14" s="42"/>
      <c r="P14" s="148"/>
      <c r="Q14" s="34">
        <f t="shared" si="5"/>
        <v>0</v>
      </c>
      <c r="R14" s="148"/>
      <c r="S14" s="148"/>
      <c r="T14" s="43"/>
      <c r="U14" s="368"/>
      <c r="V14" s="44"/>
      <c r="W14" s="44"/>
      <c r="X14" s="44"/>
      <c r="Y14" s="44"/>
      <c r="Z14" s="44"/>
      <c r="AA14" s="44"/>
      <c r="AB14" s="44"/>
      <c r="AC14" s="45"/>
    </row>
    <row r="15" spans="1:29" s="1" customFormat="1" ht="26.25" customHeight="1" x14ac:dyDescent="0.3">
      <c r="A15" s="645"/>
      <c r="B15" s="646"/>
      <c r="C15" s="646"/>
      <c r="D15" s="646"/>
      <c r="E15" s="646"/>
      <c r="F15" s="646"/>
      <c r="G15" s="646"/>
      <c r="H15" s="646"/>
      <c r="I15" s="646"/>
      <c r="J15" s="646"/>
      <c r="K15" s="646"/>
      <c r="L15" s="646"/>
      <c r="M15" s="646"/>
      <c r="N15" s="646"/>
      <c r="O15" s="646"/>
      <c r="P15" s="646"/>
      <c r="Q15" s="646"/>
      <c r="R15" s="646"/>
      <c r="S15" s="646"/>
      <c r="T15" s="647"/>
      <c r="U15" s="2"/>
      <c r="V15" s="2"/>
      <c r="W15" s="2"/>
      <c r="X15" s="2"/>
      <c r="Y15" s="2"/>
      <c r="Z15" s="2"/>
      <c r="AA15" s="2"/>
      <c r="AB15" s="2"/>
      <c r="AC15" s="2"/>
    </row>
    <row r="16" spans="1:29" s="1" customFormat="1" ht="26.25" customHeight="1" x14ac:dyDescent="0.3">
      <c r="A16" s="648" t="s">
        <v>828</v>
      </c>
      <c r="B16" s="105"/>
      <c r="C16" s="105"/>
      <c r="D16" s="81"/>
      <c r="E16" s="81"/>
      <c r="F16" s="81"/>
      <c r="G16" s="81"/>
      <c r="H16" s="81"/>
      <c r="I16" s="81"/>
      <c r="J16" s="81"/>
      <c r="K16" s="81"/>
      <c r="L16" s="81"/>
      <c r="M16" s="81"/>
      <c r="N16" s="81"/>
      <c r="O16" s="81"/>
      <c r="P16" s="81"/>
      <c r="Q16" s="81"/>
      <c r="R16" s="81"/>
      <c r="S16" s="81"/>
      <c r="T16" s="649"/>
      <c r="U16" s="2"/>
      <c r="V16" s="2"/>
      <c r="W16" s="2"/>
      <c r="X16" s="2"/>
      <c r="Y16" s="2"/>
      <c r="Z16" s="2"/>
      <c r="AA16" s="2"/>
      <c r="AB16" s="2"/>
      <c r="AC16" s="2"/>
    </row>
    <row r="17" spans="1:20" ht="26.25" customHeight="1" thickBot="1" x14ac:dyDescent="0.3">
      <c r="A17" s="837" t="s">
        <v>45</v>
      </c>
      <c r="B17" s="838"/>
      <c r="C17" s="838"/>
      <c r="D17" s="838"/>
      <c r="E17" s="838"/>
      <c r="F17" s="838"/>
      <c r="G17" s="838"/>
      <c r="H17" s="838"/>
      <c r="I17" s="838"/>
      <c r="J17" s="838"/>
      <c r="K17" s="838"/>
      <c r="L17" s="838"/>
      <c r="M17" s="838"/>
      <c r="N17" s="838"/>
      <c r="O17" s="838"/>
      <c r="P17" s="838"/>
      <c r="Q17" s="838"/>
      <c r="R17" s="838"/>
      <c r="S17" s="838"/>
      <c r="T17" s="839"/>
    </row>
    <row r="18" spans="1:20" ht="26.25" customHeight="1" x14ac:dyDescent="0.3">
      <c r="A18" s="104"/>
      <c r="B18" s="104"/>
      <c r="C18" s="104"/>
      <c r="D18" s="104"/>
      <c r="E18" s="104"/>
      <c r="F18" s="104"/>
      <c r="G18" s="104"/>
      <c r="H18" s="104"/>
      <c r="I18" s="104"/>
      <c r="J18" s="104"/>
      <c r="K18" s="104"/>
      <c r="L18" s="104"/>
      <c r="M18" s="104"/>
      <c r="N18" s="104"/>
      <c r="O18" s="104"/>
      <c r="P18" s="104"/>
      <c r="Q18" s="104"/>
      <c r="R18" s="104"/>
      <c r="S18" s="104"/>
      <c r="T18" s="104"/>
    </row>
    <row r="19" spans="1:20" ht="26.25" customHeight="1" x14ac:dyDescent="0.3">
      <c r="A19" s="369" t="s">
        <v>922</v>
      </c>
      <c r="B19" s="369"/>
      <c r="C19" s="369"/>
      <c r="D19" s="369"/>
      <c r="E19" s="369"/>
      <c r="F19" s="369"/>
      <c r="G19" s="369"/>
      <c r="H19" s="369"/>
      <c r="I19" s="369"/>
      <c r="J19" s="369"/>
      <c r="K19" s="369"/>
      <c r="L19" s="369"/>
      <c r="M19" s="369"/>
      <c r="N19" s="369"/>
      <c r="O19" s="369"/>
      <c r="P19" s="369"/>
      <c r="Q19" s="369"/>
      <c r="R19" s="369"/>
      <c r="S19" s="369"/>
      <c r="T19" s="369"/>
    </row>
    <row r="20" spans="1:20" ht="48" customHeight="1" x14ac:dyDescent="0.25">
      <c r="A20" s="858" t="s">
        <v>186</v>
      </c>
      <c r="B20" s="858"/>
      <c r="C20" s="858"/>
      <c r="D20" s="858"/>
      <c r="E20" s="858"/>
      <c r="F20" s="858"/>
      <c r="G20" s="858"/>
      <c r="H20" s="858"/>
      <c r="I20" s="858"/>
      <c r="J20" s="858"/>
      <c r="K20" s="858"/>
      <c r="L20" s="858"/>
      <c r="M20" s="858"/>
      <c r="N20" s="858"/>
      <c r="O20" s="858"/>
      <c r="P20" s="858"/>
      <c r="Q20" s="858"/>
      <c r="R20" s="858"/>
      <c r="S20" s="858"/>
      <c r="T20" s="859"/>
    </row>
    <row r="21" spans="1:20" ht="26.25" customHeight="1" x14ac:dyDescent="0.25">
      <c r="A21" s="372" t="s">
        <v>2019</v>
      </c>
      <c r="B21" s="373"/>
      <c r="C21" s="373"/>
      <c r="D21" s="373"/>
      <c r="E21" s="373"/>
      <c r="F21" s="373"/>
      <c r="G21" s="373"/>
      <c r="H21" s="373"/>
      <c r="I21" s="373"/>
      <c r="J21" s="373"/>
      <c r="K21" s="373"/>
      <c r="L21" s="373"/>
      <c r="M21" s="373"/>
      <c r="N21" s="373"/>
      <c r="O21" s="373"/>
      <c r="P21" s="373"/>
      <c r="Q21" s="373"/>
      <c r="R21" s="373"/>
      <c r="S21" s="373"/>
      <c r="T21" s="373"/>
    </row>
    <row r="22" spans="1:20" ht="26.25" customHeight="1" x14ac:dyDescent="0.25">
      <c r="A22" s="372" t="s">
        <v>2018</v>
      </c>
      <c r="B22" s="373"/>
      <c r="C22" s="373"/>
      <c r="D22" s="373"/>
      <c r="E22" s="373"/>
      <c r="F22" s="373"/>
      <c r="G22" s="373"/>
      <c r="H22" s="373"/>
      <c r="I22" s="373"/>
      <c r="J22" s="373"/>
      <c r="K22" s="373"/>
      <c r="L22" s="373"/>
      <c r="M22" s="373"/>
      <c r="N22" s="373"/>
      <c r="O22" s="373"/>
      <c r="P22" s="373"/>
      <c r="Q22" s="373"/>
      <c r="R22" s="373"/>
      <c r="S22" s="373"/>
      <c r="T22" s="373"/>
    </row>
    <row r="23" spans="1:20" ht="26.25" customHeight="1" x14ac:dyDescent="0.25">
      <c r="A23" s="834" t="s">
        <v>2276</v>
      </c>
      <c r="B23" s="834"/>
      <c r="C23" s="834"/>
      <c r="D23" s="834"/>
      <c r="E23" s="834"/>
      <c r="F23" s="834"/>
      <c r="G23" s="834"/>
      <c r="H23" s="834"/>
      <c r="I23" s="834"/>
      <c r="J23" s="834"/>
      <c r="K23" s="834"/>
      <c r="L23" s="834"/>
      <c r="M23" s="834"/>
      <c r="N23" s="834"/>
      <c r="O23" s="834"/>
      <c r="P23" s="834"/>
      <c r="Q23" s="834"/>
      <c r="R23" s="834"/>
      <c r="S23" s="834"/>
      <c r="T23" s="834"/>
    </row>
    <row r="24" spans="1:20" ht="24.75" customHeight="1" x14ac:dyDescent="0.25">
      <c r="A24" s="24"/>
      <c r="B24" s="24"/>
      <c r="C24" s="24"/>
      <c r="D24" s="24"/>
      <c r="E24" s="24"/>
      <c r="F24" s="24"/>
      <c r="G24" s="24"/>
      <c r="H24" s="24"/>
      <c r="I24" s="24"/>
      <c r="J24" s="24"/>
      <c r="K24" s="24"/>
      <c r="L24" s="24"/>
      <c r="M24" s="24"/>
      <c r="N24" s="24"/>
      <c r="O24" s="24"/>
      <c r="P24" s="24"/>
      <c r="Q24" s="24"/>
      <c r="R24" s="24"/>
      <c r="S24" s="24"/>
      <c r="T24" s="24"/>
    </row>
    <row r="25" spans="1:20" ht="24.75" customHeight="1" x14ac:dyDescent="0.25">
      <c r="A25" s="24"/>
      <c r="B25" s="24"/>
      <c r="C25" s="24"/>
      <c r="D25" s="24"/>
      <c r="E25" s="24"/>
      <c r="F25" s="24"/>
      <c r="G25" s="24"/>
      <c r="H25" s="24"/>
      <c r="I25" s="24"/>
      <c r="J25" s="24"/>
      <c r="K25" s="24"/>
      <c r="L25" s="24"/>
      <c r="M25" s="24"/>
      <c r="N25" s="24"/>
      <c r="O25" s="24"/>
      <c r="P25" s="24"/>
      <c r="Q25" s="24"/>
      <c r="R25" s="24"/>
      <c r="S25" s="24"/>
      <c r="T25" s="24"/>
    </row>
    <row r="26" spans="1:20" ht="24.75" customHeight="1" x14ac:dyDescent="0.25">
      <c r="A26" s="24"/>
      <c r="B26" s="24"/>
      <c r="C26" s="24"/>
      <c r="D26" s="24"/>
      <c r="E26" s="24"/>
      <c r="F26" s="24"/>
      <c r="G26" s="24"/>
      <c r="H26" s="24"/>
      <c r="I26" s="24"/>
      <c r="J26" s="24"/>
      <c r="K26" s="24"/>
      <c r="L26" s="24"/>
      <c r="M26" s="24"/>
      <c r="N26" s="24"/>
      <c r="O26" s="24"/>
      <c r="P26" s="24"/>
      <c r="Q26" s="24"/>
      <c r="R26" s="24"/>
      <c r="S26" s="24"/>
      <c r="T26" s="24"/>
    </row>
    <row r="27" spans="1:20" ht="24.75" customHeight="1" x14ac:dyDescent="0.25">
      <c r="A27" s="24"/>
      <c r="B27" s="24"/>
      <c r="C27" s="24"/>
      <c r="D27" s="24"/>
      <c r="E27" s="24"/>
      <c r="F27" s="24"/>
      <c r="G27" s="24"/>
      <c r="H27" s="24"/>
      <c r="I27" s="24"/>
      <c r="J27" s="24"/>
      <c r="K27" s="24"/>
      <c r="L27" s="24"/>
      <c r="M27" s="24"/>
      <c r="N27" s="24"/>
      <c r="O27" s="24"/>
      <c r="P27" s="24"/>
      <c r="Q27" s="24"/>
      <c r="R27" s="24"/>
      <c r="S27" s="24"/>
      <c r="T27" s="24"/>
    </row>
    <row r="28" spans="1:20" ht="24.75" customHeight="1" x14ac:dyDescent="0.25">
      <c r="A28" s="24"/>
      <c r="B28" s="24"/>
      <c r="C28" s="24"/>
      <c r="D28" s="24"/>
      <c r="E28" s="24"/>
      <c r="F28" s="24"/>
      <c r="G28" s="24"/>
      <c r="H28" s="24"/>
      <c r="I28" s="24"/>
      <c r="J28" s="24"/>
      <c r="K28" s="24"/>
      <c r="L28" s="24"/>
      <c r="M28" s="24"/>
      <c r="N28" s="24"/>
      <c r="O28" s="24"/>
      <c r="P28" s="24"/>
      <c r="Q28" s="24"/>
      <c r="R28" s="24"/>
      <c r="S28" s="24"/>
      <c r="T28" s="24"/>
    </row>
    <row r="29" spans="1:20" ht="24.75" customHeight="1" x14ac:dyDescent="0.25">
      <c r="A29" s="24"/>
      <c r="B29" s="24"/>
      <c r="C29" s="24"/>
      <c r="D29" s="24"/>
      <c r="E29" s="24"/>
      <c r="F29" s="24"/>
      <c r="G29" s="24"/>
      <c r="H29" s="24"/>
      <c r="I29" s="24"/>
      <c r="J29" s="24"/>
      <c r="K29" s="24"/>
      <c r="L29" s="24"/>
      <c r="M29" s="24"/>
      <c r="N29" s="24"/>
      <c r="O29" s="24"/>
      <c r="P29" s="24"/>
      <c r="Q29" s="24"/>
      <c r="R29" s="24"/>
      <c r="S29" s="24"/>
      <c r="T29" s="24"/>
    </row>
    <row r="30" spans="1:20" ht="24.75" customHeight="1" x14ac:dyDescent="0.25">
      <c r="A30" s="24"/>
      <c r="B30" s="24"/>
      <c r="C30" s="24"/>
      <c r="D30" s="24"/>
      <c r="E30" s="24"/>
      <c r="F30" s="24"/>
      <c r="G30" s="24"/>
      <c r="H30" s="24"/>
      <c r="I30" s="24"/>
      <c r="J30" s="24"/>
      <c r="K30" s="24"/>
      <c r="L30" s="24"/>
      <c r="M30" s="24"/>
      <c r="N30" s="24"/>
      <c r="O30" s="24"/>
      <c r="P30" s="24"/>
      <c r="Q30" s="24"/>
      <c r="R30" s="24"/>
      <c r="S30" s="24"/>
      <c r="T30" s="24"/>
    </row>
    <row r="31" spans="1:20" ht="24.75" customHeight="1" x14ac:dyDescent="0.25">
      <c r="A31" s="24"/>
      <c r="B31" s="24"/>
      <c r="C31" s="24"/>
      <c r="D31" s="24"/>
      <c r="E31" s="24"/>
      <c r="F31" s="24"/>
      <c r="G31" s="24"/>
      <c r="H31" s="24"/>
      <c r="I31" s="24"/>
      <c r="J31" s="24"/>
      <c r="K31" s="24"/>
      <c r="L31" s="24"/>
      <c r="M31" s="24"/>
      <c r="N31" s="24"/>
      <c r="O31" s="24"/>
      <c r="P31" s="24"/>
      <c r="Q31" s="24"/>
      <c r="R31" s="24"/>
      <c r="S31" s="24"/>
      <c r="T31" s="24"/>
    </row>
    <row r="32" spans="1:20" ht="24.75" customHeight="1" x14ac:dyDescent="0.25">
      <c r="A32" s="24"/>
      <c r="B32" s="24"/>
      <c r="C32" s="24"/>
      <c r="D32" s="24"/>
      <c r="E32" s="24"/>
      <c r="F32" s="24"/>
      <c r="G32" s="24"/>
      <c r="H32" s="24"/>
      <c r="I32" s="24"/>
      <c r="J32" s="24"/>
      <c r="K32" s="24"/>
      <c r="L32" s="24"/>
      <c r="M32" s="24"/>
      <c r="N32" s="24"/>
      <c r="O32" s="24"/>
      <c r="P32" s="24"/>
      <c r="Q32" s="24"/>
      <c r="R32" s="24"/>
      <c r="S32" s="24"/>
      <c r="T32" s="24"/>
    </row>
    <row r="33" spans="1:20" x14ac:dyDescent="0.25">
      <c r="A33" s="24"/>
      <c r="B33" s="24"/>
      <c r="C33" s="24"/>
      <c r="D33" s="24"/>
      <c r="E33" s="24"/>
      <c r="F33" s="24"/>
      <c r="G33" s="24"/>
      <c r="H33" s="24"/>
      <c r="I33" s="24"/>
      <c r="J33" s="24"/>
      <c r="K33" s="24"/>
      <c r="L33" s="24"/>
      <c r="M33" s="24"/>
      <c r="N33" s="24"/>
      <c r="O33" s="24"/>
      <c r="P33" s="24"/>
      <c r="Q33" s="24"/>
      <c r="R33" s="24"/>
      <c r="S33" s="24"/>
      <c r="T33" s="24"/>
    </row>
    <row r="34" spans="1:20" x14ac:dyDescent="0.25">
      <c r="A34" s="24"/>
      <c r="B34" s="24"/>
      <c r="C34" s="24"/>
      <c r="D34" s="24"/>
      <c r="E34" s="24"/>
      <c r="F34" s="24"/>
      <c r="G34" s="24"/>
      <c r="H34" s="24"/>
      <c r="I34" s="24"/>
      <c r="J34" s="24"/>
      <c r="K34" s="24"/>
      <c r="L34" s="24"/>
      <c r="M34" s="24"/>
      <c r="N34" s="24"/>
      <c r="O34" s="24"/>
      <c r="P34" s="24"/>
      <c r="Q34" s="24"/>
      <c r="R34" s="24"/>
      <c r="S34" s="24"/>
      <c r="T34" s="24"/>
    </row>
    <row r="35" spans="1:20" x14ac:dyDescent="0.25">
      <c r="A35" s="24"/>
      <c r="B35" s="24"/>
      <c r="C35" s="24"/>
      <c r="D35" s="24"/>
      <c r="E35" s="24"/>
      <c r="F35" s="24"/>
      <c r="G35" s="24"/>
      <c r="H35" s="24"/>
      <c r="I35" s="24"/>
      <c r="J35" s="24"/>
      <c r="K35" s="24"/>
      <c r="L35" s="24"/>
      <c r="M35" s="24"/>
      <c r="N35" s="24"/>
      <c r="O35" s="24"/>
      <c r="P35" s="24"/>
      <c r="Q35" s="24"/>
      <c r="R35" s="24"/>
      <c r="S35" s="24"/>
      <c r="T35" s="24"/>
    </row>
    <row r="36" spans="1:20" x14ac:dyDescent="0.25">
      <c r="A36" s="24"/>
      <c r="B36" s="24"/>
      <c r="C36" s="24"/>
      <c r="D36" s="24"/>
      <c r="E36" s="24"/>
      <c r="F36" s="24"/>
      <c r="G36" s="24"/>
      <c r="H36" s="24"/>
      <c r="I36" s="24"/>
      <c r="J36" s="24"/>
      <c r="K36" s="24"/>
      <c r="L36" s="24"/>
      <c r="M36" s="24"/>
      <c r="N36" s="24"/>
      <c r="O36" s="24"/>
      <c r="P36" s="24"/>
      <c r="Q36" s="24"/>
      <c r="R36" s="24"/>
      <c r="S36" s="24"/>
      <c r="T36" s="24"/>
    </row>
  </sheetData>
  <mergeCells count="30">
    <mergeCell ref="A23:T23"/>
    <mergeCell ref="N4:N5"/>
    <mergeCell ref="J4:K4"/>
    <mergeCell ref="A17:T17"/>
    <mergeCell ref="A20:T20"/>
    <mergeCell ref="B3:B5"/>
    <mergeCell ref="F3:G4"/>
    <mergeCell ref="H4:I4"/>
    <mergeCell ref="O3:S3"/>
    <mergeCell ref="D3:E4"/>
    <mergeCell ref="L4:M4"/>
    <mergeCell ref="C3:C5"/>
    <mergeCell ref="R4:R5"/>
    <mergeCell ref="A3:A5"/>
    <mergeCell ref="H3:N3"/>
    <mergeCell ref="O4:O5"/>
    <mergeCell ref="U2:AC2"/>
    <mergeCell ref="AC3:AC5"/>
    <mergeCell ref="P4:Q4"/>
    <mergeCell ref="T3:T5"/>
    <mergeCell ref="X3:X5"/>
    <mergeCell ref="Y3:Y5"/>
    <mergeCell ref="Z3:Z5"/>
    <mergeCell ref="AA3:AA5"/>
    <mergeCell ref="AB3:AB5"/>
    <mergeCell ref="S4:S5"/>
    <mergeCell ref="U3:U5"/>
    <mergeCell ref="V3:V5"/>
    <mergeCell ref="W3:W5"/>
    <mergeCell ref="A2:T2"/>
  </mergeCells>
  <phoneticPr fontId="0" type="noConversion"/>
  <printOptions horizontalCentered="1"/>
  <pageMargins left="0" right="0" top="0.75" bottom="0.75" header="0.3" footer="0.3"/>
  <pageSetup paperSize="3" fitToHeight="2" orientation="landscape" r:id="rId1"/>
  <headerFooter alignWithMargins="0">
    <oddHeader>&amp;C&amp;16
&amp;A</oddHeader>
    <oddFooter>&amp;C&amp;14ISSUED
JUNE 2009&amp;R&amp;12&amp;F &amp;A
Page 3</oddFooter>
  </headerFooter>
  <colBreaks count="1" manualBreakCount="1">
    <brk id="20" max="1048575" man="1"/>
  </col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AN35"/>
  <sheetViews>
    <sheetView showGridLines="0" zoomScale="60" zoomScaleNormal="60" zoomScalePageLayoutView="60" workbookViewId="0"/>
  </sheetViews>
  <sheetFormatPr defaultColWidth="9.109375" defaultRowHeight="13.2" x14ac:dyDescent="0.25"/>
  <cols>
    <col min="1" max="1" width="9.88671875" style="2" customWidth="1"/>
    <col min="2" max="2" width="12.6640625" style="2" customWidth="1"/>
    <col min="3" max="3" width="13.88671875" style="2" customWidth="1"/>
    <col min="4" max="7" width="8.33203125" style="2" customWidth="1"/>
    <col min="8" max="8" width="8.6640625" style="2" customWidth="1"/>
    <col min="9" max="9" width="9.6640625" style="2" customWidth="1"/>
    <col min="10" max="10" width="8.6640625" style="2" customWidth="1"/>
    <col min="11" max="11" width="9.44140625" style="2" customWidth="1"/>
    <col min="12" max="19" width="7.6640625" style="2" customWidth="1"/>
    <col min="20" max="23" width="8.6640625" style="2" customWidth="1"/>
    <col min="24" max="24" width="9.6640625" style="2" customWidth="1"/>
    <col min="25" max="26" width="8.109375" style="2" customWidth="1"/>
    <col min="27" max="27" width="9.33203125" style="2" customWidth="1"/>
    <col min="28" max="28" width="7.5546875" style="2" bestFit="1" customWidth="1"/>
    <col min="29" max="29" width="7.33203125" style="2" bestFit="1" customWidth="1"/>
    <col min="30" max="30" width="12.6640625" style="2" customWidth="1"/>
    <col min="31" max="31" width="45.88671875" style="2" customWidth="1"/>
    <col min="32" max="32" width="21.88671875" style="2" bestFit="1" customWidth="1"/>
    <col min="33" max="34" width="12.6640625" style="2" customWidth="1"/>
    <col min="35" max="35" width="18.88671875" style="2" customWidth="1"/>
    <col min="36" max="36" width="17.88671875" style="2" customWidth="1"/>
    <col min="37" max="39" width="20.6640625" style="2" customWidth="1"/>
    <col min="40" max="40" width="8.6640625" style="2" customWidth="1"/>
    <col min="41" max="16384" width="9.109375" style="2"/>
  </cols>
  <sheetData>
    <row r="1" spans="1:40" ht="44.25" customHeight="1" thickBot="1" x14ac:dyDescent="0.3">
      <c r="AF1" s="24"/>
      <c r="AG1" s="24"/>
      <c r="AH1" s="24"/>
      <c r="AI1" s="24"/>
      <c r="AJ1" s="24"/>
      <c r="AK1" s="24"/>
      <c r="AL1" s="24"/>
      <c r="AM1" s="24"/>
    </row>
    <row r="2" spans="1:40" s="27" customFormat="1" ht="25.5" customHeight="1" x14ac:dyDescent="0.25">
      <c r="A2" s="823" t="s">
        <v>1054</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5"/>
      <c r="AF2" s="1070" t="s">
        <v>909</v>
      </c>
      <c r="AG2" s="1032"/>
      <c r="AH2" s="1032"/>
      <c r="AI2" s="1032"/>
      <c r="AJ2" s="1032"/>
      <c r="AK2" s="1032"/>
      <c r="AL2" s="1032"/>
      <c r="AM2" s="1032"/>
      <c r="AN2" s="1033"/>
    </row>
    <row r="3" spans="1:40" s="4" customFormat="1" ht="25.5" customHeight="1" x14ac:dyDescent="0.25">
      <c r="A3" s="828" t="s">
        <v>911</v>
      </c>
      <c r="B3" s="826" t="s">
        <v>836</v>
      </c>
      <c r="C3" s="826" t="s">
        <v>842</v>
      </c>
      <c r="D3" s="826" t="s">
        <v>200</v>
      </c>
      <c r="E3" s="826"/>
      <c r="F3" s="826" t="s">
        <v>1152</v>
      </c>
      <c r="G3" s="826"/>
      <c r="H3" s="826" t="s">
        <v>1006</v>
      </c>
      <c r="I3" s="826"/>
      <c r="J3" s="826"/>
      <c r="K3" s="826"/>
      <c r="L3" s="826"/>
      <c r="M3" s="826"/>
      <c r="N3" s="826"/>
      <c r="O3" s="826"/>
      <c r="P3" s="846" t="s">
        <v>870</v>
      </c>
      <c r="Q3" s="882"/>
      <c r="R3" s="882"/>
      <c r="S3" s="882"/>
      <c r="T3" s="882"/>
      <c r="U3" s="882"/>
      <c r="V3" s="882"/>
      <c r="W3" s="882"/>
      <c r="X3" s="853" t="s">
        <v>124</v>
      </c>
      <c r="Y3" s="826" t="s">
        <v>821</v>
      </c>
      <c r="Z3" s="826"/>
      <c r="AA3" s="826"/>
      <c r="AB3" s="826"/>
      <c r="AC3" s="826"/>
      <c r="AD3" s="826"/>
      <c r="AE3" s="832" t="s">
        <v>822</v>
      </c>
      <c r="AF3" s="818" t="s">
        <v>906</v>
      </c>
      <c r="AG3" s="815" t="s">
        <v>931</v>
      </c>
      <c r="AH3" s="815" t="s">
        <v>932</v>
      </c>
      <c r="AI3" s="815" t="s">
        <v>2085</v>
      </c>
      <c r="AJ3" s="815" t="s">
        <v>2086</v>
      </c>
      <c r="AK3" s="815" t="s">
        <v>933</v>
      </c>
      <c r="AL3" s="815" t="s">
        <v>940</v>
      </c>
      <c r="AM3" s="815" t="s">
        <v>941</v>
      </c>
      <c r="AN3" s="812" t="s">
        <v>934</v>
      </c>
    </row>
    <row r="4" spans="1:40" s="4" customFormat="1" ht="25.5" customHeight="1" x14ac:dyDescent="0.25">
      <c r="A4" s="828"/>
      <c r="B4" s="826"/>
      <c r="C4" s="826"/>
      <c r="D4" s="826"/>
      <c r="E4" s="826"/>
      <c r="F4" s="826"/>
      <c r="G4" s="826"/>
      <c r="H4" s="826" t="s">
        <v>1129</v>
      </c>
      <c r="I4" s="826"/>
      <c r="J4" s="826" t="s">
        <v>1005</v>
      </c>
      <c r="K4" s="826"/>
      <c r="L4" s="826" t="s">
        <v>957</v>
      </c>
      <c r="M4" s="826"/>
      <c r="N4" s="826"/>
      <c r="O4" s="826"/>
      <c r="P4" s="826" t="s">
        <v>989</v>
      </c>
      <c r="Q4" s="826"/>
      <c r="R4" s="826" t="s">
        <v>1003</v>
      </c>
      <c r="S4" s="826"/>
      <c r="T4" s="826" t="s">
        <v>1031</v>
      </c>
      <c r="U4" s="826"/>
      <c r="V4" s="826" t="s">
        <v>1008</v>
      </c>
      <c r="W4" s="846"/>
      <c r="X4" s="890"/>
      <c r="Y4" s="826" t="s">
        <v>1007</v>
      </c>
      <c r="Z4" s="826"/>
      <c r="AA4" s="826" t="s">
        <v>960</v>
      </c>
      <c r="AB4" s="826" t="s">
        <v>959</v>
      </c>
      <c r="AC4" s="826" t="s">
        <v>843</v>
      </c>
      <c r="AD4" s="826" t="s">
        <v>913</v>
      </c>
      <c r="AE4" s="832"/>
      <c r="AF4" s="819"/>
      <c r="AG4" s="816"/>
      <c r="AH4" s="816"/>
      <c r="AI4" s="816"/>
      <c r="AJ4" s="816"/>
      <c r="AK4" s="816"/>
      <c r="AL4" s="816"/>
      <c r="AM4" s="816"/>
      <c r="AN4" s="813"/>
    </row>
    <row r="5" spans="1:40" s="4" customFormat="1" ht="21" customHeight="1" x14ac:dyDescent="0.25">
      <c r="A5" s="828"/>
      <c r="B5" s="826"/>
      <c r="C5" s="826"/>
      <c r="D5" s="826"/>
      <c r="E5" s="826"/>
      <c r="F5" s="826"/>
      <c r="G5" s="826"/>
      <c r="H5" s="826"/>
      <c r="I5" s="826"/>
      <c r="J5" s="826"/>
      <c r="K5" s="826"/>
      <c r="L5" s="826" t="s">
        <v>833</v>
      </c>
      <c r="M5" s="826"/>
      <c r="N5" s="826" t="s">
        <v>867</v>
      </c>
      <c r="O5" s="826"/>
      <c r="P5" s="826"/>
      <c r="Q5" s="826"/>
      <c r="R5" s="826"/>
      <c r="S5" s="826"/>
      <c r="T5" s="826"/>
      <c r="U5" s="826"/>
      <c r="V5" s="826"/>
      <c r="W5" s="846"/>
      <c r="X5" s="1114"/>
      <c r="Y5" s="826"/>
      <c r="Z5" s="826"/>
      <c r="AA5" s="826"/>
      <c r="AB5" s="826"/>
      <c r="AC5" s="826"/>
      <c r="AD5" s="826"/>
      <c r="AE5" s="832"/>
      <c r="AF5" s="819"/>
      <c r="AG5" s="816"/>
      <c r="AH5" s="816"/>
      <c r="AI5" s="816"/>
      <c r="AJ5" s="816"/>
      <c r="AK5" s="816"/>
      <c r="AL5" s="816"/>
      <c r="AM5" s="816"/>
      <c r="AN5" s="813"/>
    </row>
    <row r="6" spans="1:40" s="4" customFormat="1" ht="29.25" customHeight="1" thickBot="1" x14ac:dyDescent="0.3">
      <c r="A6" s="829"/>
      <c r="B6" s="827"/>
      <c r="C6" s="827"/>
      <c r="D6" s="243" t="s">
        <v>955</v>
      </c>
      <c r="E6" s="243" t="s">
        <v>949</v>
      </c>
      <c r="F6" s="243" t="s">
        <v>1213</v>
      </c>
      <c r="G6" s="243" t="s">
        <v>1175</v>
      </c>
      <c r="H6" s="243" t="s">
        <v>946</v>
      </c>
      <c r="I6" s="243" t="s">
        <v>818</v>
      </c>
      <c r="J6" s="243" t="s">
        <v>946</v>
      </c>
      <c r="K6" s="243" t="s">
        <v>818</v>
      </c>
      <c r="L6" s="243" t="s">
        <v>971</v>
      </c>
      <c r="M6" s="243" t="s">
        <v>953</v>
      </c>
      <c r="N6" s="243" t="s">
        <v>971</v>
      </c>
      <c r="O6" s="243" t="s">
        <v>953</v>
      </c>
      <c r="P6" s="243" t="s">
        <v>967</v>
      </c>
      <c r="Q6" s="243" t="s">
        <v>949</v>
      </c>
      <c r="R6" s="243" t="s">
        <v>971</v>
      </c>
      <c r="S6" s="243" t="s">
        <v>953</v>
      </c>
      <c r="T6" s="243" t="s">
        <v>973</v>
      </c>
      <c r="U6" s="243" t="s">
        <v>980</v>
      </c>
      <c r="V6" s="243" t="s">
        <v>943</v>
      </c>
      <c r="W6" s="243" t="s">
        <v>944</v>
      </c>
      <c r="X6" s="448" t="s">
        <v>910</v>
      </c>
      <c r="Y6" s="243" t="s">
        <v>817</v>
      </c>
      <c r="Z6" s="243" t="s">
        <v>818</v>
      </c>
      <c r="AA6" s="827"/>
      <c r="AB6" s="827"/>
      <c r="AC6" s="827"/>
      <c r="AD6" s="827"/>
      <c r="AE6" s="833"/>
      <c r="AF6" s="820"/>
      <c r="AG6" s="817"/>
      <c r="AH6" s="817"/>
      <c r="AI6" s="817"/>
      <c r="AJ6" s="817"/>
      <c r="AK6" s="817"/>
      <c r="AL6" s="817"/>
      <c r="AM6" s="817"/>
      <c r="AN6" s="814"/>
    </row>
    <row r="7" spans="1:40" s="32" customFormat="1" ht="31.5" customHeight="1" thickTop="1" x14ac:dyDescent="0.25">
      <c r="A7" s="245" t="s">
        <v>602</v>
      </c>
      <c r="B7" s="246" t="s">
        <v>1150</v>
      </c>
      <c r="C7" s="246" t="s">
        <v>1151</v>
      </c>
      <c r="D7" s="259">
        <v>1800</v>
      </c>
      <c r="E7" s="260">
        <f>ROUND(D7*0.472,2-LEN(INT(D7*0.472)))</f>
        <v>850</v>
      </c>
      <c r="F7" s="259">
        <v>0.8</v>
      </c>
      <c r="G7" s="260">
        <f>ROUND(F7*250,2-LEN(INT(F7*250)))</f>
        <v>200</v>
      </c>
      <c r="H7" s="259">
        <v>54000</v>
      </c>
      <c r="I7" s="260">
        <f>ROUND(H7*0.293,2-LEN(INT(H7*0.293)))</f>
        <v>16000</v>
      </c>
      <c r="J7" s="259">
        <v>62000</v>
      </c>
      <c r="K7" s="260">
        <f>ROUND(J7*0.293,2-LEN(INT(J7*0.293)))</f>
        <v>18000</v>
      </c>
      <c r="L7" s="259">
        <v>85</v>
      </c>
      <c r="M7" s="274">
        <f>IF(ISNUMBER(L7)=TRUE,ROUND((5/9)*(L7-32),1),"")</f>
        <v>29.4</v>
      </c>
      <c r="N7" s="259">
        <v>69</v>
      </c>
      <c r="O7" s="274">
        <f t="shared" ref="O7:O19" si="0">IF(ISNUMBER(N7)=TRUE,ROUND((5/9)*(N7-32),1),"")</f>
        <v>20.6</v>
      </c>
      <c r="P7" s="259">
        <v>8</v>
      </c>
      <c r="Q7" s="269">
        <f>ROUND(P7*0.06309,2-LEN(INT(P7*0.06309)))</f>
        <v>0.5</v>
      </c>
      <c r="R7" s="259">
        <v>42</v>
      </c>
      <c r="S7" s="274">
        <f t="shared" ref="S7:S19" si="1">IF(ISNUMBER(R7)=TRUE,ROUND((5/9)*(R7-32),1),"")</f>
        <v>5.6</v>
      </c>
      <c r="T7" s="259">
        <v>10</v>
      </c>
      <c r="U7" s="274">
        <f>ROUND(T7*2.989,2-LEN(INT(T7*2.989)))</f>
        <v>30</v>
      </c>
      <c r="V7" s="259">
        <v>1.5</v>
      </c>
      <c r="W7" s="260">
        <f>ROUND(V7*25,2-LEN(INT(V7*25)))</f>
        <v>38</v>
      </c>
      <c r="X7" s="259">
        <v>8</v>
      </c>
      <c r="Y7" s="259">
        <v>2</v>
      </c>
      <c r="Z7" s="260">
        <f>ROUND(Y7*746,2-LEN(INT(Y7*746)))</f>
        <v>1500</v>
      </c>
      <c r="AA7" s="264">
        <v>3</v>
      </c>
      <c r="AB7" s="264">
        <v>460</v>
      </c>
      <c r="AC7" s="259">
        <v>1750</v>
      </c>
      <c r="AD7" s="246" t="s">
        <v>1518</v>
      </c>
      <c r="AE7" s="247" t="s">
        <v>1153</v>
      </c>
      <c r="AF7" s="392"/>
      <c r="AG7" s="302"/>
      <c r="AH7" s="302"/>
      <c r="AI7" s="302"/>
      <c r="AJ7" s="302"/>
      <c r="AK7" s="302"/>
      <c r="AL7" s="302"/>
      <c r="AM7" s="302"/>
      <c r="AN7" s="249"/>
    </row>
    <row r="8" spans="1:40" s="32" customFormat="1" ht="31.5" customHeight="1" x14ac:dyDescent="0.25">
      <c r="A8" s="47" t="s">
        <v>603</v>
      </c>
      <c r="B8" s="182" t="s">
        <v>1289</v>
      </c>
      <c r="C8" s="182" t="s">
        <v>1291</v>
      </c>
      <c r="D8" s="165">
        <v>320</v>
      </c>
      <c r="E8" s="183">
        <f>ROUND(D8*0.472,2-LEN(INT(D8*0.472)))</f>
        <v>150</v>
      </c>
      <c r="F8" s="165">
        <v>0.06</v>
      </c>
      <c r="G8" s="183">
        <f>ROUND(F8*250,2-LEN(INT(F8*250)))</f>
        <v>15</v>
      </c>
      <c r="H8" s="165">
        <v>7800</v>
      </c>
      <c r="I8" s="183">
        <f>ROUND(H8*0.293,2-LEN(INT(H8*0.293)))</f>
        <v>2300</v>
      </c>
      <c r="J8" s="165">
        <v>9600</v>
      </c>
      <c r="K8" s="183">
        <f>ROUND(J8*0.293,2-LEN(INT(J8*0.293)))</f>
        <v>2800</v>
      </c>
      <c r="L8" s="165">
        <v>85</v>
      </c>
      <c r="M8" s="274">
        <f t="shared" ref="M8:M19" si="2">IF(ISNUMBER(L8)=TRUE,ROUND((5/9)*(L8-32),1),"")</f>
        <v>29.4</v>
      </c>
      <c r="N8" s="165">
        <v>69</v>
      </c>
      <c r="O8" s="274">
        <f t="shared" si="0"/>
        <v>20.6</v>
      </c>
      <c r="P8" s="165">
        <v>1.5</v>
      </c>
      <c r="Q8" s="112">
        <f>ROUND(P8*0.06309,2-LEN(INT(P8*0.06309)))</f>
        <v>0.1</v>
      </c>
      <c r="R8" s="165">
        <v>42</v>
      </c>
      <c r="S8" s="274">
        <f t="shared" si="1"/>
        <v>5.6</v>
      </c>
      <c r="T8" s="165">
        <v>10</v>
      </c>
      <c r="U8" s="181">
        <f>ROUND(T8*2.989,2-LEN(INT(T8*2.989)))</f>
        <v>30</v>
      </c>
      <c r="V8" s="165">
        <v>0.75</v>
      </c>
      <c r="W8" s="183">
        <f>ROUND(V8*25,2-LEN(INT(V8*25)))</f>
        <v>19</v>
      </c>
      <c r="X8" s="165">
        <v>8</v>
      </c>
      <c r="Y8" s="165">
        <v>0.25</v>
      </c>
      <c r="Z8" s="183">
        <f>ROUND(Y8*746,2-LEN(INT(Y8*746)))</f>
        <v>190</v>
      </c>
      <c r="AA8" s="185">
        <v>1</v>
      </c>
      <c r="AB8" s="185">
        <v>120</v>
      </c>
      <c r="AC8" s="165">
        <v>1750</v>
      </c>
      <c r="AD8" s="182" t="s">
        <v>1518</v>
      </c>
      <c r="AE8" s="46" t="s">
        <v>1153</v>
      </c>
      <c r="AF8" s="393"/>
      <c r="AG8" s="67"/>
      <c r="AH8" s="67"/>
      <c r="AI8" s="67"/>
      <c r="AJ8" s="67"/>
      <c r="AK8" s="67"/>
      <c r="AL8" s="67"/>
      <c r="AM8" s="67"/>
      <c r="AN8" s="244"/>
    </row>
    <row r="9" spans="1:40" s="32" customFormat="1" ht="31.5" customHeight="1" x14ac:dyDescent="0.25">
      <c r="A9" s="47" t="s">
        <v>604</v>
      </c>
      <c r="B9" s="182" t="s">
        <v>1290</v>
      </c>
      <c r="C9" s="182" t="s">
        <v>1156</v>
      </c>
      <c r="D9" s="165">
        <v>600</v>
      </c>
      <c r="E9" s="183">
        <f>ROUND(D9*0.472,2-LEN(INT(D9*0.472)))</f>
        <v>280</v>
      </c>
      <c r="F9" s="165">
        <v>0.06</v>
      </c>
      <c r="G9" s="183">
        <f>ROUND(F9*250,2-LEN(INT(F9*250)))</f>
        <v>15</v>
      </c>
      <c r="H9" s="165">
        <v>15000</v>
      </c>
      <c r="I9" s="183">
        <f>ROUND(H9*0.293,2-LEN(INT(H9*0.293)))</f>
        <v>4400</v>
      </c>
      <c r="J9" s="165">
        <v>18000</v>
      </c>
      <c r="K9" s="183">
        <f>ROUND(J9*0.293,2-LEN(INT(J9*0.293)))</f>
        <v>5300</v>
      </c>
      <c r="L9" s="165">
        <v>85</v>
      </c>
      <c r="M9" s="274">
        <f t="shared" si="2"/>
        <v>29.4</v>
      </c>
      <c r="N9" s="165">
        <v>69</v>
      </c>
      <c r="O9" s="274">
        <f t="shared" si="0"/>
        <v>20.6</v>
      </c>
      <c r="P9" s="165">
        <v>2.4</v>
      </c>
      <c r="Q9" s="112">
        <f>ROUND(P9*0.06309,2-LEN(INT(P9*0.06309)))</f>
        <v>0.2</v>
      </c>
      <c r="R9" s="165">
        <v>42</v>
      </c>
      <c r="S9" s="274">
        <f t="shared" si="1"/>
        <v>5.6</v>
      </c>
      <c r="T9" s="165">
        <v>10</v>
      </c>
      <c r="U9" s="181">
        <f>ROUND(T9*2.989,2-LEN(INT(T9*2.989)))</f>
        <v>30</v>
      </c>
      <c r="V9" s="165">
        <v>1</v>
      </c>
      <c r="W9" s="183">
        <f>ROUND(V9*25,2-LEN(INT(V9*25)))</f>
        <v>25</v>
      </c>
      <c r="X9" s="165">
        <v>8</v>
      </c>
      <c r="Y9" s="165">
        <v>0.75</v>
      </c>
      <c r="Z9" s="183">
        <f>ROUND(Y9*746,2-LEN(INT(Y9*746)))</f>
        <v>560</v>
      </c>
      <c r="AA9" s="185">
        <v>1</v>
      </c>
      <c r="AB9" s="185">
        <v>208</v>
      </c>
      <c r="AC9" s="165">
        <v>1750</v>
      </c>
      <c r="AD9" s="182" t="s">
        <v>1518</v>
      </c>
      <c r="AE9" s="46" t="s">
        <v>1153</v>
      </c>
      <c r="AF9" s="393"/>
      <c r="AG9" s="67"/>
      <c r="AH9" s="67"/>
      <c r="AI9" s="67"/>
      <c r="AJ9" s="67"/>
      <c r="AK9" s="67"/>
      <c r="AL9" s="67"/>
      <c r="AM9" s="67"/>
      <c r="AN9" s="244"/>
    </row>
    <row r="10" spans="1:40" s="32" customFormat="1" ht="31.5" customHeight="1" x14ac:dyDescent="0.25">
      <c r="A10" s="47"/>
      <c r="B10" s="182"/>
      <c r="C10" s="182"/>
      <c r="D10" s="182"/>
      <c r="E10" s="183">
        <f t="shared" ref="E10:E19" si="3">ROUND(D10*0.472,2-LEN(INT(D10*0.472)))</f>
        <v>0</v>
      </c>
      <c r="F10" s="182"/>
      <c r="G10" s="183">
        <f t="shared" ref="G10:G19" si="4">ROUND(F10*250,2-LEN(INT(F10*250)))</f>
        <v>0</v>
      </c>
      <c r="H10" s="182"/>
      <c r="I10" s="183">
        <f t="shared" ref="I10:I19" si="5">ROUND(H10*0.293,2-LEN(INT(H10*0.293)))</f>
        <v>0</v>
      </c>
      <c r="J10" s="182"/>
      <c r="K10" s="183">
        <f t="shared" ref="K10:K19" si="6">ROUND(J10*0.293,2-LEN(INT(J10*0.293)))</f>
        <v>0</v>
      </c>
      <c r="L10" s="182"/>
      <c r="M10" s="274" t="str">
        <f t="shared" si="2"/>
        <v/>
      </c>
      <c r="N10" s="182"/>
      <c r="O10" s="274" t="str">
        <f t="shared" si="0"/>
        <v/>
      </c>
      <c r="P10" s="182"/>
      <c r="Q10" s="112">
        <f t="shared" ref="Q10:Q19" si="7">ROUND(P10*0.06309,2-LEN(INT(P10*0.06309)))</f>
        <v>0</v>
      </c>
      <c r="R10" s="182"/>
      <c r="S10" s="274" t="str">
        <f t="shared" si="1"/>
        <v/>
      </c>
      <c r="T10" s="182"/>
      <c r="U10" s="181">
        <f t="shared" ref="U10:U19" si="8">ROUND(T10*2.989,2-LEN(INT(T10*2.989)))</f>
        <v>0</v>
      </c>
      <c r="V10" s="182"/>
      <c r="W10" s="183">
        <f t="shared" ref="W10:W19" si="9">ROUND(V10*25,2-LEN(INT(V10*25)))</f>
        <v>0</v>
      </c>
      <c r="X10" s="165"/>
      <c r="Y10" s="182"/>
      <c r="Z10" s="183">
        <f t="shared" ref="Z10:Z19" si="10">ROUND(Y10*746,2-LEN(INT(Y10*746)))</f>
        <v>0</v>
      </c>
      <c r="AA10" s="185"/>
      <c r="AB10" s="185"/>
      <c r="AC10" s="182"/>
      <c r="AD10" s="182"/>
      <c r="AE10" s="46"/>
      <c r="AF10" s="393"/>
      <c r="AG10" s="67"/>
      <c r="AH10" s="67"/>
      <c r="AI10" s="67"/>
      <c r="AJ10" s="67"/>
      <c r="AK10" s="67"/>
      <c r="AL10" s="67"/>
      <c r="AM10" s="67"/>
      <c r="AN10" s="244"/>
    </row>
    <row r="11" spans="1:40" s="32" customFormat="1" ht="31.5" customHeight="1" x14ac:dyDescent="0.25">
      <c r="A11" s="47"/>
      <c r="B11" s="182"/>
      <c r="C11" s="182"/>
      <c r="D11" s="182"/>
      <c r="E11" s="183">
        <f t="shared" si="3"/>
        <v>0</v>
      </c>
      <c r="F11" s="182"/>
      <c r="G11" s="183">
        <f t="shared" si="4"/>
        <v>0</v>
      </c>
      <c r="H11" s="182"/>
      <c r="I11" s="183">
        <f t="shared" si="5"/>
        <v>0</v>
      </c>
      <c r="J11" s="182"/>
      <c r="K11" s="183">
        <f t="shared" si="6"/>
        <v>0</v>
      </c>
      <c r="L11" s="182"/>
      <c r="M11" s="274" t="str">
        <f t="shared" si="2"/>
        <v/>
      </c>
      <c r="N11" s="182"/>
      <c r="O11" s="274" t="str">
        <f t="shared" si="0"/>
        <v/>
      </c>
      <c r="P11" s="182"/>
      <c r="Q11" s="112">
        <f t="shared" si="7"/>
        <v>0</v>
      </c>
      <c r="R11" s="182"/>
      <c r="S11" s="274" t="str">
        <f t="shared" si="1"/>
        <v/>
      </c>
      <c r="T11" s="182"/>
      <c r="U11" s="181">
        <f t="shared" si="8"/>
        <v>0</v>
      </c>
      <c r="V11" s="182"/>
      <c r="W11" s="183">
        <f t="shared" si="9"/>
        <v>0</v>
      </c>
      <c r="X11" s="165"/>
      <c r="Y11" s="182"/>
      <c r="Z11" s="183">
        <f t="shared" si="10"/>
        <v>0</v>
      </c>
      <c r="AA11" s="185"/>
      <c r="AB11" s="185"/>
      <c r="AC11" s="182"/>
      <c r="AD11" s="182"/>
      <c r="AE11" s="46"/>
      <c r="AF11" s="393"/>
      <c r="AG11" s="67"/>
      <c r="AH11" s="67"/>
      <c r="AI11" s="67"/>
      <c r="AJ11" s="67"/>
      <c r="AK11" s="67"/>
      <c r="AL11" s="67"/>
      <c r="AM11" s="67"/>
      <c r="AN11" s="244"/>
    </row>
    <row r="12" spans="1:40" s="32" customFormat="1" ht="31.5" customHeight="1" x14ac:dyDescent="0.25">
      <c r="A12" s="47"/>
      <c r="B12" s="182"/>
      <c r="C12" s="182"/>
      <c r="D12" s="182"/>
      <c r="E12" s="183">
        <f t="shared" si="3"/>
        <v>0</v>
      </c>
      <c r="F12" s="182"/>
      <c r="G12" s="183">
        <f t="shared" si="4"/>
        <v>0</v>
      </c>
      <c r="H12" s="182"/>
      <c r="I12" s="183">
        <f t="shared" si="5"/>
        <v>0</v>
      </c>
      <c r="J12" s="182"/>
      <c r="K12" s="183">
        <f t="shared" si="6"/>
        <v>0</v>
      </c>
      <c r="L12" s="182"/>
      <c r="M12" s="274" t="str">
        <f t="shared" si="2"/>
        <v/>
      </c>
      <c r="N12" s="182"/>
      <c r="O12" s="274" t="str">
        <f t="shared" si="0"/>
        <v/>
      </c>
      <c r="P12" s="182"/>
      <c r="Q12" s="112">
        <f t="shared" si="7"/>
        <v>0</v>
      </c>
      <c r="R12" s="182"/>
      <c r="S12" s="274" t="str">
        <f t="shared" si="1"/>
        <v/>
      </c>
      <c r="T12" s="182"/>
      <c r="U12" s="181">
        <f t="shared" si="8"/>
        <v>0</v>
      </c>
      <c r="V12" s="182"/>
      <c r="W12" s="183">
        <f t="shared" si="9"/>
        <v>0</v>
      </c>
      <c r="X12" s="165"/>
      <c r="Y12" s="182"/>
      <c r="Z12" s="183">
        <f t="shared" si="10"/>
        <v>0</v>
      </c>
      <c r="AA12" s="185"/>
      <c r="AB12" s="185"/>
      <c r="AC12" s="182"/>
      <c r="AD12" s="182"/>
      <c r="AE12" s="46"/>
      <c r="AF12" s="393"/>
      <c r="AG12" s="67"/>
      <c r="AH12" s="67"/>
      <c r="AI12" s="67"/>
      <c r="AJ12" s="67"/>
      <c r="AK12" s="67"/>
      <c r="AL12" s="67"/>
      <c r="AM12" s="67"/>
      <c r="AN12" s="244"/>
    </row>
    <row r="13" spans="1:40" s="32" customFormat="1" ht="31.5" customHeight="1" x14ac:dyDescent="0.25">
      <c r="A13" s="47"/>
      <c r="B13" s="182"/>
      <c r="C13" s="182"/>
      <c r="D13" s="182"/>
      <c r="E13" s="183">
        <f t="shared" si="3"/>
        <v>0</v>
      </c>
      <c r="F13" s="182"/>
      <c r="G13" s="183">
        <f t="shared" si="4"/>
        <v>0</v>
      </c>
      <c r="H13" s="182"/>
      <c r="I13" s="183">
        <f t="shared" si="5"/>
        <v>0</v>
      </c>
      <c r="J13" s="182"/>
      <c r="K13" s="183">
        <f t="shared" si="6"/>
        <v>0</v>
      </c>
      <c r="L13" s="182"/>
      <c r="M13" s="274" t="str">
        <f t="shared" si="2"/>
        <v/>
      </c>
      <c r="N13" s="182"/>
      <c r="O13" s="274" t="str">
        <f t="shared" si="0"/>
        <v/>
      </c>
      <c r="P13" s="182"/>
      <c r="Q13" s="112">
        <f t="shared" si="7"/>
        <v>0</v>
      </c>
      <c r="R13" s="182"/>
      <c r="S13" s="274" t="str">
        <f t="shared" si="1"/>
        <v/>
      </c>
      <c r="T13" s="182"/>
      <c r="U13" s="181">
        <f t="shared" si="8"/>
        <v>0</v>
      </c>
      <c r="V13" s="182"/>
      <c r="W13" s="183">
        <f t="shared" si="9"/>
        <v>0</v>
      </c>
      <c r="X13" s="165"/>
      <c r="Y13" s="182"/>
      <c r="Z13" s="183">
        <f t="shared" si="10"/>
        <v>0</v>
      </c>
      <c r="AA13" s="185"/>
      <c r="AB13" s="185"/>
      <c r="AC13" s="182"/>
      <c r="AD13" s="182"/>
      <c r="AE13" s="46"/>
      <c r="AF13" s="393"/>
      <c r="AG13" s="67"/>
      <c r="AH13" s="67"/>
      <c r="AI13" s="67"/>
      <c r="AJ13" s="67"/>
      <c r="AK13" s="67"/>
      <c r="AL13" s="67"/>
      <c r="AM13" s="67"/>
      <c r="AN13" s="244"/>
    </row>
    <row r="14" spans="1:40" s="32" customFormat="1" ht="31.5" customHeight="1" x14ac:dyDescent="0.25">
      <c r="A14" s="47"/>
      <c r="B14" s="182"/>
      <c r="C14" s="182"/>
      <c r="D14" s="182"/>
      <c r="E14" s="183">
        <f t="shared" si="3"/>
        <v>0</v>
      </c>
      <c r="F14" s="182"/>
      <c r="G14" s="183">
        <f t="shared" si="4"/>
        <v>0</v>
      </c>
      <c r="H14" s="182"/>
      <c r="I14" s="183">
        <f t="shared" si="5"/>
        <v>0</v>
      </c>
      <c r="J14" s="182"/>
      <c r="K14" s="183">
        <f t="shared" si="6"/>
        <v>0</v>
      </c>
      <c r="L14" s="182"/>
      <c r="M14" s="274" t="str">
        <f t="shared" si="2"/>
        <v/>
      </c>
      <c r="N14" s="182"/>
      <c r="O14" s="274" t="str">
        <f t="shared" si="0"/>
        <v/>
      </c>
      <c r="P14" s="182"/>
      <c r="Q14" s="112">
        <f t="shared" si="7"/>
        <v>0</v>
      </c>
      <c r="R14" s="182"/>
      <c r="S14" s="274" t="str">
        <f t="shared" si="1"/>
        <v/>
      </c>
      <c r="T14" s="182"/>
      <c r="U14" s="181">
        <f t="shared" si="8"/>
        <v>0</v>
      </c>
      <c r="V14" s="182"/>
      <c r="W14" s="183">
        <f t="shared" si="9"/>
        <v>0</v>
      </c>
      <c r="X14" s="165"/>
      <c r="Y14" s="182"/>
      <c r="Z14" s="183">
        <f t="shared" si="10"/>
        <v>0</v>
      </c>
      <c r="AA14" s="185"/>
      <c r="AB14" s="185"/>
      <c r="AC14" s="182"/>
      <c r="AD14" s="182"/>
      <c r="AE14" s="46"/>
      <c r="AF14" s="393"/>
      <c r="AG14" s="67"/>
      <c r="AH14" s="67"/>
      <c r="AI14" s="67"/>
      <c r="AJ14" s="67"/>
      <c r="AK14" s="67"/>
      <c r="AL14" s="67"/>
      <c r="AM14" s="67"/>
      <c r="AN14" s="244"/>
    </row>
    <row r="15" spans="1:40" s="32" customFormat="1" ht="31.5" customHeight="1" x14ac:dyDescent="0.25">
      <c r="A15" s="47"/>
      <c r="B15" s="182"/>
      <c r="C15" s="182"/>
      <c r="D15" s="182"/>
      <c r="E15" s="183">
        <f t="shared" si="3"/>
        <v>0</v>
      </c>
      <c r="F15" s="182"/>
      <c r="G15" s="183">
        <f t="shared" si="4"/>
        <v>0</v>
      </c>
      <c r="H15" s="182"/>
      <c r="I15" s="183">
        <f t="shared" si="5"/>
        <v>0</v>
      </c>
      <c r="J15" s="182"/>
      <c r="K15" s="183">
        <f t="shared" si="6"/>
        <v>0</v>
      </c>
      <c r="L15" s="182"/>
      <c r="M15" s="274" t="str">
        <f t="shared" si="2"/>
        <v/>
      </c>
      <c r="N15" s="182"/>
      <c r="O15" s="274" t="str">
        <f t="shared" si="0"/>
        <v/>
      </c>
      <c r="P15" s="182"/>
      <c r="Q15" s="112">
        <f t="shared" si="7"/>
        <v>0</v>
      </c>
      <c r="R15" s="182"/>
      <c r="S15" s="274" t="str">
        <f t="shared" si="1"/>
        <v/>
      </c>
      <c r="T15" s="182"/>
      <c r="U15" s="181">
        <f t="shared" si="8"/>
        <v>0</v>
      </c>
      <c r="V15" s="182"/>
      <c r="W15" s="183">
        <f t="shared" si="9"/>
        <v>0</v>
      </c>
      <c r="X15" s="165"/>
      <c r="Y15" s="182"/>
      <c r="Z15" s="183">
        <f t="shared" si="10"/>
        <v>0</v>
      </c>
      <c r="AA15" s="185"/>
      <c r="AB15" s="185"/>
      <c r="AC15" s="182"/>
      <c r="AD15" s="182"/>
      <c r="AE15" s="46"/>
      <c r="AF15" s="393"/>
      <c r="AG15" s="67"/>
      <c r="AH15" s="67"/>
      <c r="AI15" s="67"/>
      <c r="AJ15" s="67"/>
      <c r="AK15" s="67"/>
      <c r="AL15" s="67"/>
      <c r="AM15" s="67"/>
      <c r="AN15" s="244"/>
    </row>
    <row r="16" spans="1:40" s="32" customFormat="1" ht="31.5" customHeight="1" x14ac:dyDescent="0.25">
      <c r="A16" s="47"/>
      <c r="B16" s="182"/>
      <c r="C16" s="182"/>
      <c r="D16" s="182"/>
      <c r="E16" s="183">
        <f t="shared" si="3"/>
        <v>0</v>
      </c>
      <c r="F16" s="182"/>
      <c r="G16" s="183">
        <f t="shared" si="4"/>
        <v>0</v>
      </c>
      <c r="H16" s="182"/>
      <c r="I16" s="183">
        <f t="shared" si="5"/>
        <v>0</v>
      </c>
      <c r="J16" s="182"/>
      <c r="K16" s="183">
        <f t="shared" si="6"/>
        <v>0</v>
      </c>
      <c r="L16" s="182"/>
      <c r="M16" s="274" t="str">
        <f t="shared" si="2"/>
        <v/>
      </c>
      <c r="N16" s="182"/>
      <c r="O16" s="274" t="str">
        <f t="shared" si="0"/>
        <v/>
      </c>
      <c r="P16" s="182"/>
      <c r="Q16" s="112">
        <f t="shared" si="7"/>
        <v>0</v>
      </c>
      <c r="R16" s="182"/>
      <c r="S16" s="274" t="str">
        <f t="shared" si="1"/>
        <v/>
      </c>
      <c r="T16" s="182"/>
      <c r="U16" s="181">
        <f t="shared" si="8"/>
        <v>0</v>
      </c>
      <c r="V16" s="182"/>
      <c r="W16" s="183">
        <f t="shared" si="9"/>
        <v>0</v>
      </c>
      <c r="X16" s="165"/>
      <c r="Y16" s="182"/>
      <c r="Z16" s="183">
        <f t="shared" si="10"/>
        <v>0</v>
      </c>
      <c r="AA16" s="185"/>
      <c r="AB16" s="185"/>
      <c r="AC16" s="182"/>
      <c r="AD16" s="182"/>
      <c r="AE16" s="46"/>
      <c r="AF16" s="393"/>
      <c r="AG16" s="67"/>
      <c r="AH16" s="67"/>
      <c r="AI16" s="67"/>
      <c r="AJ16" s="67"/>
      <c r="AK16" s="67"/>
      <c r="AL16" s="67"/>
      <c r="AM16" s="67"/>
      <c r="AN16" s="244"/>
    </row>
    <row r="17" spans="1:40" s="32" customFormat="1" ht="31.5" customHeight="1" x14ac:dyDescent="0.25">
      <c r="A17" s="47"/>
      <c r="B17" s="182"/>
      <c r="C17" s="182"/>
      <c r="D17" s="182"/>
      <c r="E17" s="183">
        <f t="shared" si="3"/>
        <v>0</v>
      </c>
      <c r="F17" s="182"/>
      <c r="G17" s="183">
        <f t="shared" si="4"/>
        <v>0</v>
      </c>
      <c r="H17" s="182"/>
      <c r="I17" s="183">
        <f t="shared" si="5"/>
        <v>0</v>
      </c>
      <c r="J17" s="182"/>
      <c r="K17" s="183">
        <f t="shared" si="6"/>
        <v>0</v>
      </c>
      <c r="L17" s="182"/>
      <c r="M17" s="274" t="str">
        <f t="shared" si="2"/>
        <v/>
      </c>
      <c r="N17" s="182"/>
      <c r="O17" s="274" t="str">
        <f t="shared" si="0"/>
        <v/>
      </c>
      <c r="P17" s="182"/>
      <c r="Q17" s="112">
        <f t="shared" si="7"/>
        <v>0</v>
      </c>
      <c r="R17" s="182"/>
      <c r="S17" s="274" t="str">
        <f t="shared" si="1"/>
        <v/>
      </c>
      <c r="T17" s="182"/>
      <c r="U17" s="181">
        <f t="shared" si="8"/>
        <v>0</v>
      </c>
      <c r="V17" s="182"/>
      <c r="W17" s="183">
        <f t="shared" si="9"/>
        <v>0</v>
      </c>
      <c r="X17" s="165"/>
      <c r="Y17" s="182"/>
      <c r="Z17" s="183">
        <f t="shared" si="10"/>
        <v>0</v>
      </c>
      <c r="AA17" s="185"/>
      <c r="AB17" s="185"/>
      <c r="AC17" s="182"/>
      <c r="AD17" s="182"/>
      <c r="AE17" s="46"/>
      <c r="AF17" s="393"/>
      <c r="AG17" s="67"/>
      <c r="AH17" s="67"/>
      <c r="AI17" s="67"/>
      <c r="AJ17" s="67"/>
      <c r="AK17" s="67"/>
      <c r="AL17" s="67"/>
      <c r="AM17" s="67"/>
      <c r="AN17" s="244"/>
    </row>
    <row r="18" spans="1:40" s="32" customFormat="1" ht="31.5" customHeight="1" x14ac:dyDescent="0.25">
      <c r="A18" s="47"/>
      <c r="B18" s="182"/>
      <c r="C18" s="182"/>
      <c r="D18" s="182"/>
      <c r="E18" s="183">
        <f t="shared" si="3"/>
        <v>0</v>
      </c>
      <c r="F18" s="182"/>
      <c r="G18" s="183">
        <f t="shared" si="4"/>
        <v>0</v>
      </c>
      <c r="H18" s="182"/>
      <c r="I18" s="183">
        <f t="shared" si="5"/>
        <v>0</v>
      </c>
      <c r="J18" s="182"/>
      <c r="K18" s="183">
        <f>ROUND(J18*0.293,2-LEN(INT(J18*0.293)))</f>
        <v>0</v>
      </c>
      <c r="L18" s="182"/>
      <c r="M18" s="274" t="str">
        <f t="shared" si="2"/>
        <v/>
      </c>
      <c r="N18" s="182"/>
      <c r="O18" s="274" t="str">
        <f t="shared" si="0"/>
        <v/>
      </c>
      <c r="P18" s="182"/>
      <c r="Q18" s="112">
        <f t="shared" si="7"/>
        <v>0</v>
      </c>
      <c r="R18" s="182"/>
      <c r="S18" s="274" t="str">
        <f t="shared" si="1"/>
        <v/>
      </c>
      <c r="T18" s="182"/>
      <c r="U18" s="181">
        <f t="shared" si="8"/>
        <v>0</v>
      </c>
      <c r="V18" s="182"/>
      <c r="W18" s="183">
        <f t="shared" si="9"/>
        <v>0</v>
      </c>
      <c r="X18" s="165"/>
      <c r="Y18" s="182"/>
      <c r="Z18" s="183">
        <f t="shared" si="10"/>
        <v>0</v>
      </c>
      <c r="AA18" s="185"/>
      <c r="AB18" s="185"/>
      <c r="AC18" s="182"/>
      <c r="AD18" s="182"/>
      <c r="AE18" s="46"/>
      <c r="AF18" s="393"/>
      <c r="AG18" s="67"/>
      <c r="AH18" s="67"/>
      <c r="AI18" s="67"/>
      <c r="AJ18" s="67"/>
      <c r="AK18" s="67"/>
      <c r="AL18" s="67"/>
      <c r="AM18" s="67"/>
      <c r="AN18" s="244"/>
    </row>
    <row r="19" spans="1:40" s="32" customFormat="1" ht="31.5" customHeight="1" thickBot="1" x14ac:dyDescent="0.3">
      <c r="A19" s="29"/>
      <c r="B19" s="30"/>
      <c r="C19" s="30"/>
      <c r="D19" s="30"/>
      <c r="E19" s="34">
        <f t="shared" si="3"/>
        <v>0</v>
      </c>
      <c r="F19" s="30"/>
      <c r="G19" s="34">
        <f t="shared" si="4"/>
        <v>0</v>
      </c>
      <c r="H19" s="30"/>
      <c r="I19" s="34">
        <f t="shared" si="5"/>
        <v>0</v>
      </c>
      <c r="J19" s="30"/>
      <c r="K19" s="34">
        <f t="shared" si="6"/>
        <v>0</v>
      </c>
      <c r="L19" s="30"/>
      <c r="M19" s="184" t="str">
        <f t="shared" si="2"/>
        <v/>
      </c>
      <c r="N19" s="30"/>
      <c r="O19" s="184" t="str">
        <f t="shared" si="0"/>
        <v/>
      </c>
      <c r="P19" s="30"/>
      <c r="Q19" s="156">
        <f t="shared" si="7"/>
        <v>0</v>
      </c>
      <c r="R19" s="30"/>
      <c r="S19" s="184" t="str">
        <f t="shared" si="1"/>
        <v/>
      </c>
      <c r="T19" s="30"/>
      <c r="U19" s="184">
        <f t="shared" si="8"/>
        <v>0</v>
      </c>
      <c r="V19" s="30"/>
      <c r="W19" s="34">
        <f t="shared" si="9"/>
        <v>0</v>
      </c>
      <c r="X19" s="445"/>
      <c r="Y19" s="30"/>
      <c r="Z19" s="34">
        <f t="shared" si="10"/>
        <v>0</v>
      </c>
      <c r="AA19" s="149"/>
      <c r="AB19" s="149"/>
      <c r="AC19" s="30"/>
      <c r="AD19" s="30"/>
      <c r="AE19" s="31"/>
      <c r="AF19" s="391"/>
      <c r="AG19" s="306"/>
      <c r="AH19" s="306"/>
      <c r="AI19" s="306"/>
      <c r="AJ19" s="306"/>
      <c r="AK19" s="306"/>
      <c r="AL19" s="306"/>
      <c r="AM19" s="306"/>
      <c r="AN19" s="307"/>
    </row>
    <row r="20" spans="1:40" s="32" customFormat="1" ht="24.75" customHeight="1" x14ac:dyDescent="0.25">
      <c r="A20" s="666"/>
      <c r="B20" s="446"/>
      <c r="C20" s="446"/>
      <c r="D20" s="446"/>
      <c r="E20" s="428"/>
      <c r="F20" s="659"/>
      <c r="G20" s="428"/>
      <c r="H20" s="659"/>
      <c r="I20" s="428"/>
      <c r="J20" s="659"/>
      <c r="K20" s="428"/>
      <c r="L20" s="659"/>
      <c r="M20" s="661"/>
      <c r="N20" s="659"/>
      <c r="O20" s="661"/>
      <c r="P20" s="659"/>
      <c r="Q20" s="710"/>
      <c r="R20" s="659"/>
      <c r="S20" s="661"/>
      <c r="T20" s="659"/>
      <c r="U20" s="661"/>
      <c r="V20" s="659"/>
      <c r="W20" s="428"/>
      <c r="X20" s="447"/>
      <c r="Y20" s="659"/>
      <c r="Z20" s="428"/>
      <c r="AA20" s="699"/>
      <c r="AB20" s="699"/>
      <c r="AC20" s="446"/>
      <c r="AD20" s="446"/>
      <c r="AE20" s="668"/>
      <c r="AF20" s="146"/>
      <c r="AG20" s="250"/>
      <c r="AH20" s="250"/>
      <c r="AI20" s="250"/>
      <c r="AJ20" s="250"/>
      <c r="AK20" s="250"/>
      <c r="AL20" s="250"/>
      <c r="AM20" s="250"/>
    </row>
    <row r="21" spans="1:40" s="35" customFormat="1" ht="24.75" customHeight="1" x14ac:dyDescent="0.3">
      <c r="A21" s="648" t="s">
        <v>828</v>
      </c>
      <c r="B21" s="94"/>
      <c r="C21" s="94"/>
      <c r="D21" s="94"/>
      <c r="E21" s="94"/>
      <c r="F21" s="94"/>
      <c r="G21" s="94"/>
      <c r="H21" s="94"/>
      <c r="I21" s="94"/>
      <c r="J21" s="94"/>
      <c r="K21" s="94"/>
      <c r="L21" s="94"/>
      <c r="M21" s="94"/>
      <c r="N21" s="94"/>
      <c r="O21" s="94"/>
      <c r="P21" s="94"/>
      <c r="Q21" s="94"/>
      <c r="R21" s="94"/>
      <c r="S21" s="94"/>
      <c r="T21" s="94"/>
      <c r="U21" s="94"/>
      <c r="V21" s="94"/>
      <c r="W21" s="94"/>
      <c r="X21" s="123"/>
      <c r="Y21" s="94"/>
      <c r="Z21" s="94"/>
      <c r="AA21" s="94"/>
      <c r="AB21" s="94"/>
      <c r="AC21" s="94"/>
      <c r="AD21" s="94"/>
      <c r="AE21" s="689"/>
      <c r="AF21" s="94"/>
      <c r="AG21" s="94"/>
      <c r="AH21" s="94"/>
      <c r="AI21" s="94"/>
      <c r="AJ21" s="94"/>
      <c r="AK21" s="94"/>
      <c r="AL21" s="94"/>
      <c r="AM21" s="94"/>
    </row>
    <row r="22" spans="1:40" s="1" customFormat="1" ht="24.75" customHeight="1" thickBot="1" x14ac:dyDescent="0.35">
      <c r="A22" s="837" t="s">
        <v>123</v>
      </c>
      <c r="B22" s="838"/>
      <c r="C22" s="838"/>
      <c r="D22" s="838"/>
      <c r="E22" s="838"/>
      <c r="F22" s="838"/>
      <c r="G22" s="838"/>
      <c r="H22" s="838"/>
      <c r="I22" s="838"/>
      <c r="J22" s="838"/>
      <c r="K22" s="838"/>
      <c r="L22" s="838"/>
      <c r="M22" s="838"/>
      <c r="N22" s="711"/>
      <c r="O22" s="711"/>
      <c r="P22" s="711"/>
      <c r="Q22" s="711"/>
      <c r="R22" s="711"/>
      <c r="S22" s="711"/>
      <c r="T22" s="711"/>
      <c r="U22" s="711"/>
      <c r="V22" s="711"/>
      <c r="W22" s="711"/>
      <c r="X22" s="712"/>
      <c r="Y22" s="711"/>
      <c r="Z22" s="711"/>
      <c r="AA22" s="711"/>
      <c r="AB22" s="711"/>
      <c r="AC22" s="711"/>
      <c r="AD22" s="711"/>
      <c r="AE22" s="713"/>
      <c r="AF22" s="81" t="e">
        <f ca="1">CELL("width",A6)+CELL("width",B6)+CELL("width",C6)+CELL("width",D6)+CELL("width",E6)+CELL("width",F6)+CELL("width",G6)+CELL("width",H6)+CELL("width",I6)+CELL("width",J6)+CELL("width",K6)+CELL("width",L6)+CELL("width",M6)+CELL("width",N6)+CELL("width",O6)+CELL("width",P6)+CELL("width",Q6)+CELL("width",R6)+CELL("width",S6)+CELL("width",T6)
+CELL("width",U6)+CELL("width",V6)+CELL("width",W6)+CELL("width",#REF!)+CELL("width",X6)
+CELL("width",Y6)+CELL("width",Z6)+CELL("width",AA6)+CELL("width",AB6)+CELL("width",AC6)+CELL("width",AD6)+CELL("width",AE6)</f>
        <v>#REF!</v>
      </c>
      <c r="AG22" s="81"/>
      <c r="AH22" s="81"/>
      <c r="AI22" s="81"/>
      <c r="AJ22" s="81"/>
      <c r="AK22" s="81"/>
      <c r="AL22" s="81"/>
      <c r="AM22" s="81"/>
    </row>
    <row r="23" spans="1:40" s="1" customFormat="1" ht="24.75" customHeight="1" x14ac:dyDescent="0.3">
      <c r="A23" s="232"/>
      <c r="B23" s="232"/>
      <c r="C23" s="232"/>
      <c r="D23" s="232"/>
      <c r="E23" s="232"/>
      <c r="F23" s="232"/>
      <c r="G23" s="232"/>
      <c r="H23" s="232"/>
      <c r="I23" s="232"/>
      <c r="J23" s="232"/>
      <c r="K23" s="232"/>
      <c r="L23" s="232"/>
      <c r="M23" s="232"/>
      <c r="N23" s="13"/>
      <c r="O23" s="13"/>
      <c r="P23" s="13"/>
      <c r="Q23" s="13"/>
      <c r="R23" s="13"/>
      <c r="S23" s="13"/>
      <c r="T23" s="13"/>
      <c r="U23" s="13"/>
      <c r="V23" s="13"/>
      <c r="W23" s="13"/>
      <c r="X23" s="18"/>
      <c r="Y23" s="13"/>
      <c r="Z23" s="13"/>
      <c r="AA23" s="13"/>
      <c r="AB23" s="13"/>
      <c r="AC23" s="13"/>
      <c r="AD23" s="13"/>
      <c r="AE23" s="96"/>
      <c r="AF23" s="81"/>
      <c r="AG23" s="81"/>
      <c r="AH23" s="81"/>
      <c r="AI23" s="81"/>
      <c r="AJ23" s="81"/>
      <c r="AK23" s="81"/>
      <c r="AL23" s="81"/>
      <c r="AM23" s="81"/>
    </row>
    <row r="24" spans="1:40" s="1" customFormat="1" ht="24.75" customHeight="1" x14ac:dyDescent="0.3">
      <c r="A24" s="382" t="s">
        <v>825</v>
      </c>
      <c r="B24" s="382"/>
      <c r="C24" s="382"/>
      <c r="D24" s="382"/>
      <c r="E24" s="386"/>
      <c r="F24" s="386"/>
      <c r="G24" s="386"/>
      <c r="H24" s="386"/>
      <c r="I24" s="398"/>
      <c r="J24" s="398"/>
      <c r="K24" s="398"/>
      <c r="L24" s="398"/>
      <c r="M24" s="398"/>
      <c r="N24" s="13"/>
      <c r="O24" s="13"/>
      <c r="P24" s="13"/>
      <c r="Q24" s="13"/>
      <c r="R24" s="13"/>
      <c r="S24" s="13"/>
      <c r="T24" s="13"/>
      <c r="U24" s="13"/>
      <c r="V24" s="13"/>
      <c r="W24" s="13"/>
      <c r="X24" s="443"/>
      <c r="Y24" s="13"/>
      <c r="Z24" s="13"/>
      <c r="AA24" s="13"/>
      <c r="AB24" s="13"/>
      <c r="AC24" s="13"/>
      <c r="AD24" s="13"/>
      <c r="AE24" s="96"/>
      <c r="AF24" s="81"/>
      <c r="AG24" s="81"/>
      <c r="AH24" s="81"/>
      <c r="AI24" s="81"/>
      <c r="AJ24" s="81"/>
      <c r="AK24" s="81"/>
      <c r="AL24" s="81"/>
      <c r="AM24" s="81"/>
    </row>
    <row r="25" spans="1:40" ht="24.75" customHeight="1" x14ac:dyDescent="0.25">
      <c r="A25" s="835" t="s">
        <v>605</v>
      </c>
      <c r="B25" s="835"/>
      <c r="C25" s="835"/>
      <c r="D25" s="835"/>
      <c r="E25" s="835"/>
      <c r="F25" s="835"/>
      <c r="G25" s="835"/>
      <c r="H25" s="835"/>
      <c r="I25" s="835"/>
      <c r="J25" s="835"/>
      <c r="K25" s="835"/>
      <c r="L25" s="835"/>
      <c r="M25" s="835"/>
      <c r="AF25" s="24"/>
      <c r="AG25" s="24"/>
      <c r="AH25" s="24"/>
      <c r="AI25" s="24"/>
      <c r="AJ25" s="24"/>
      <c r="AK25" s="24"/>
      <c r="AL25" s="24"/>
      <c r="AM25" s="24"/>
    </row>
    <row r="26" spans="1:40" ht="24.75" customHeight="1" x14ac:dyDescent="0.25">
      <c r="A26" s="835" t="s">
        <v>800</v>
      </c>
      <c r="B26" s="835"/>
      <c r="C26" s="835"/>
      <c r="D26" s="835"/>
      <c r="E26" s="835"/>
      <c r="F26" s="835"/>
      <c r="G26" s="835"/>
      <c r="H26" s="835"/>
      <c r="I26" s="835"/>
      <c r="J26" s="835"/>
      <c r="K26" s="835"/>
      <c r="L26" s="835"/>
      <c r="M26" s="835"/>
    </row>
    <row r="35" spans="10:10" x14ac:dyDescent="0.25">
      <c r="J35" s="58"/>
    </row>
  </sheetData>
  <mergeCells count="38">
    <mergeCell ref="A25:M25"/>
    <mergeCell ref="AE3:AE6"/>
    <mergeCell ref="AC4:AC6"/>
    <mergeCell ref="A3:A6"/>
    <mergeCell ref="B3:B6"/>
    <mergeCell ref="T4:U5"/>
    <mergeCell ref="P4:Q5"/>
    <mergeCell ref="Y3:AD3"/>
    <mergeCell ref="AD4:AD6"/>
    <mergeCell ref="P3:W3"/>
    <mergeCell ref="X3:X5"/>
    <mergeCell ref="AA4:AA6"/>
    <mergeCell ref="L5:M5"/>
    <mergeCell ref="L4:O4"/>
    <mergeCell ref="N5:O5"/>
    <mergeCell ref="R4:S5"/>
    <mergeCell ref="AB4:AB6"/>
    <mergeCell ref="C3:C6"/>
    <mergeCell ref="F3:G5"/>
    <mergeCell ref="V4:W5"/>
    <mergeCell ref="A22:M22"/>
    <mergeCell ref="Y4:Z5"/>
    <mergeCell ref="A26:M26"/>
    <mergeCell ref="AF2:AN2"/>
    <mergeCell ref="AK3:AK6"/>
    <mergeCell ref="AL3:AL6"/>
    <mergeCell ref="AM3:AM6"/>
    <mergeCell ref="AF3:AF6"/>
    <mergeCell ref="AG3:AG6"/>
    <mergeCell ref="AH3:AH6"/>
    <mergeCell ref="AI3:AI6"/>
    <mergeCell ref="AJ3:AJ6"/>
    <mergeCell ref="AN3:AN6"/>
    <mergeCell ref="H3:O3"/>
    <mergeCell ref="A2:AE2"/>
    <mergeCell ref="D3:E5"/>
    <mergeCell ref="H4:I5"/>
    <mergeCell ref="J4:K5"/>
  </mergeCells>
  <phoneticPr fontId="0" type="noConversion"/>
  <printOptions horizontalCentered="1"/>
  <pageMargins left="0" right="0" top="1" bottom="0.75" header="0.3" footer="0.3"/>
  <pageSetup paperSize="3" scale="65" fitToWidth="2" orientation="landscape" r:id="rId1"/>
  <headerFooter alignWithMargins="0">
    <oddHeader>&amp;C&amp;16
&amp;A</oddHeader>
    <oddFooter>&amp;C&amp;14ISSUED
JUNE 2009&amp;R&amp;12&amp;F &amp;A
Page 82</oddFooter>
  </headerFooter>
  <colBreaks count="1" manualBreakCount="1">
    <brk id="31" max="1048575" man="1"/>
  </col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AJ35"/>
  <sheetViews>
    <sheetView showGridLines="0" zoomScale="60" zoomScaleNormal="60" zoomScalePageLayoutView="60" workbookViewId="0"/>
  </sheetViews>
  <sheetFormatPr defaultColWidth="9.109375" defaultRowHeight="13.2" x14ac:dyDescent="0.25"/>
  <cols>
    <col min="1" max="1" width="9.88671875" style="459" customWidth="1"/>
    <col min="2" max="2" width="13.44140625" style="459" customWidth="1"/>
    <col min="3" max="3" width="13.88671875" style="459" customWidth="1"/>
    <col min="4" max="7" width="8.109375" style="459" customWidth="1"/>
    <col min="8" max="8" width="8.88671875" style="459" customWidth="1"/>
    <col min="9" max="9" width="9.33203125" style="459" customWidth="1"/>
    <col min="10" max="19" width="8.109375" style="459" customWidth="1"/>
    <col min="20" max="20" width="10.109375" style="459" customWidth="1"/>
    <col min="21" max="21" width="8.109375" style="459" customWidth="1"/>
    <col min="22" max="22" width="8.5546875" style="459" customWidth="1"/>
    <col min="23" max="23" width="9.33203125" style="459" customWidth="1"/>
    <col min="24" max="24" width="7.5546875" style="459" bestFit="1" customWidth="1"/>
    <col min="25" max="25" width="7.33203125" style="459" bestFit="1" customWidth="1"/>
    <col min="26" max="26" width="12.6640625" style="459" customWidth="1"/>
    <col min="27" max="27" width="35" style="459" customWidth="1"/>
    <col min="28" max="28" width="21.88671875" style="459" bestFit="1" customWidth="1"/>
    <col min="29" max="30" width="12.6640625" style="459" customWidth="1"/>
    <col min="31" max="31" width="18.88671875" style="459" customWidth="1"/>
    <col min="32" max="32" width="17.88671875" style="459" customWidth="1"/>
    <col min="33" max="35" width="20.6640625" style="459" customWidth="1"/>
    <col min="36" max="36" width="8.6640625" style="459" customWidth="1"/>
    <col min="37" max="16384" width="9.109375" style="459"/>
  </cols>
  <sheetData>
    <row r="1" spans="1:36" ht="43.5" customHeight="1" thickBot="1" x14ac:dyDescent="0.3"/>
    <row r="2" spans="1:36" s="461" customFormat="1" ht="25.5" customHeight="1" x14ac:dyDescent="0.25">
      <c r="A2" s="1135" t="s">
        <v>1055</v>
      </c>
      <c r="B2" s="1136"/>
      <c r="C2" s="1136"/>
      <c r="D2" s="1136"/>
      <c r="E2" s="1136"/>
      <c r="F2" s="1136"/>
      <c r="G2" s="1136"/>
      <c r="H2" s="1136"/>
      <c r="I2" s="1136"/>
      <c r="J2" s="1136"/>
      <c r="K2" s="1136"/>
      <c r="L2" s="1136"/>
      <c r="M2" s="1136"/>
      <c r="N2" s="1136"/>
      <c r="O2" s="1136"/>
      <c r="P2" s="1136"/>
      <c r="Q2" s="1136"/>
      <c r="R2" s="1136"/>
      <c r="S2" s="1136"/>
      <c r="T2" s="1136"/>
      <c r="U2" s="1136"/>
      <c r="V2" s="1136"/>
      <c r="W2" s="1136"/>
      <c r="X2" s="1136"/>
      <c r="Y2" s="1136"/>
      <c r="Z2" s="1136"/>
      <c r="AA2" s="1137"/>
      <c r="AB2" s="1138" t="s">
        <v>909</v>
      </c>
      <c r="AC2" s="1139"/>
      <c r="AD2" s="1139"/>
      <c r="AE2" s="1139"/>
      <c r="AF2" s="1139"/>
      <c r="AG2" s="1139"/>
      <c r="AH2" s="1139"/>
      <c r="AI2" s="1139"/>
      <c r="AJ2" s="1140"/>
    </row>
    <row r="3" spans="1:36" s="463" customFormat="1" ht="25.5" customHeight="1" x14ac:dyDescent="0.25">
      <c r="A3" s="959" t="s">
        <v>911</v>
      </c>
      <c r="B3" s="961" t="s">
        <v>836</v>
      </c>
      <c r="C3" s="961" t="s">
        <v>842</v>
      </c>
      <c r="D3" s="961" t="s">
        <v>200</v>
      </c>
      <c r="E3" s="961"/>
      <c r="F3" s="961" t="s">
        <v>1152</v>
      </c>
      <c r="G3" s="961"/>
      <c r="H3" s="961" t="s">
        <v>1056</v>
      </c>
      <c r="I3" s="961"/>
      <c r="J3" s="961"/>
      <c r="K3" s="961"/>
      <c r="L3" s="1011" t="s">
        <v>870</v>
      </c>
      <c r="M3" s="1012"/>
      <c r="N3" s="1012"/>
      <c r="O3" s="1012"/>
      <c r="P3" s="1012"/>
      <c r="Q3" s="1012"/>
      <c r="R3" s="1012"/>
      <c r="S3" s="1012"/>
      <c r="T3" s="1008" t="s">
        <v>124</v>
      </c>
      <c r="U3" s="961" t="s">
        <v>821</v>
      </c>
      <c r="V3" s="961"/>
      <c r="W3" s="961"/>
      <c r="X3" s="961"/>
      <c r="Y3" s="961"/>
      <c r="Z3" s="961"/>
      <c r="AA3" s="974" t="s">
        <v>822</v>
      </c>
      <c r="AB3" s="969" t="s">
        <v>906</v>
      </c>
      <c r="AC3" s="963" t="s">
        <v>931</v>
      </c>
      <c r="AD3" s="963" t="s">
        <v>932</v>
      </c>
      <c r="AE3" s="963" t="s">
        <v>2085</v>
      </c>
      <c r="AF3" s="963" t="s">
        <v>2086</v>
      </c>
      <c r="AG3" s="963" t="s">
        <v>933</v>
      </c>
      <c r="AH3" s="963" t="s">
        <v>940</v>
      </c>
      <c r="AI3" s="963" t="s">
        <v>941</v>
      </c>
      <c r="AJ3" s="966" t="s">
        <v>934</v>
      </c>
    </row>
    <row r="4" spans="1:36" s="463" customFormat="1" ht="25.5" customHeight="1" x14ac:dyDescent="0.25">
      <c r="A4" s="959"/>
      <c r="B4" s="961"/>
      <c r="C4" s="961"/>
      <c r="D4" s="961"/>
      <c r="E4" s="961"/>
      <c r="F4" s="961"/>
      <c r="G4" s="961"/>
      <c r="H4" s="961" t="s">
        <v>1010</v>
      </c>
      <c r="I4" s="961"/>
      <c r="J4" s="961" t="s">
        <v>1218</v>
      </c>
      <c r="K4" s="961"/>
      <c r="L4" s="961" t="s">
        <v>989</v>
      </c>
      <c r="M4" s="961"/>
      <c r="N4" s="961" t="s">
        <v>1003</v>
      </c>
      <c r="O4" s="961"/>
      <c r="P4" s="961" t="s">
        <v>1031</v>
      </c>
      <c r="Q4" s="961"/>
      <c r="R4" s="961" t="s">
        <v>1008</v>
      </c>
      <c r="S4" s="1011"/>
      <c r="T4" s="1141"/>
      <c r="U4" s="961" t="s">
        <v>1007</v>
      </c>
      <c r="V4" s="961"/>
      <c r="W4" s="961" t="s">
        <v>960</v>
      </c>
      <c r="X4" s="961" t="s">
        <v>959</v>
      </c>
      <c r="Y4" s="961" t="s">
        <v>843</v>
      </c>
      <c r="Z4" s="961" t="s">
        <v>913</v>
      </c>
      <c r="AA4" s="974"/>
      <c r="AB4" s="970"/>
      <c r="AC4" s="964"/>
      <c r="AD4" s="964"/>
      <c r="AE4" s="964"/>
      <c r="AF4" s="964"/>
      <c r="AG4" s="964"/>
      <c r="AH4" s="964"/>
      <c r="AI4" s="964"/>
      <c r="AJ4" s="967"/>
    </row>
    <row r="5" spans="1:36" s="463" customFormat="1" ht="31.5" customHeight="1" thickBot="1" x14ac:dyDescent="0.3">
      <c r="A5" s="960"/>
      <c r="B5" s="962"/>
      <c r="C5" s="962"/>
      <c r="D5" s="586" t="s">
        <v>955</v>
      </c>
      <c r="E5" s="586" t="s">
        <v>949</v>
      </c>
      <c r="F5" s="586" t="s">
        <v>1213</v>
      </c>
      <c r="G5" s="586" t="s">
        <v>1175</v>
      </c>
      <c r="H5" s="586" t="s">
        <v>946</v>
      </c>
      <c r="I5" s="586" t="s">
        <v>818</v>
      </c>
      <c r="J5" s="586" t="s">
        <v>971</v>
      </c>
      <c r="K5" s="586" t="s">
        <v>953</v>
      </c>
      <c r="L5" s="586" t="s">
        <v>967</v>
      </c>
      <c r="M5" s="586" t="s">
        <v>949</v>
      </c>
      <c r="N5" s="586" t="s">
        <v>971</v>
      </c>
      <c r="O5" s="586" t="s">
        <v>953</v>
      </c>
      <c r="P5" s="586" t="s">
        <v>973</v>
      </c>
      <c r="Q5" s="586" t="s">
        <v>980</v>
      </c>
      <c r="R5" s="586" t="s">
        <v>943</v>
      </c>
      <c r="S5" s="586" t="s">
        <v>944</v>
      </c>
      <c r="T5" s="629" t="s">
        <v>910</v>
      </c>
      <c r="U5" s="586" t="s">
        <v>817</v>
      </c>
      <c r="V5" s="586" t="s">
        <v>818</v>
      </c>
      <c r="W5" s="962"/>
      <c r="X5" s="962"/>
      <c r="Y5" s="962"/>
      <c r="Z5" s="962"/>
      <c r="AA5" s="975"/>
      <c r="AB5" s="971"/>
      <c r="AC5" s="965"/>
      <c r="AD5" s="965"/>
      <c r="AE5" s="965"/>
      <c r="AF5" s="965"/>
      <c r="AG5" s="965"/>
      <c r="AH5" s="965"/>
      <c r="AI5" s="965"/>
      <c r="AJ5" s="968"/>
    </row>
    <row r="6" spans="1:36" s="470" customFormat="1" ht="32.1" customHeight="1" thickTop="1" x14ac:dyDescent="0.25">
      <c r="A6" s="610" t="s">
        <v>752</v>
      </c>
      <c r="B6" s="466" t="s">
        <v>1154</v>
      </c>
      <c r="C6" s="466" t="s">
        <v>1156</v>
      </c>
      <c r="D6" s="467">
        <v>400</v>
      </c>
      <c r="E6" s="591">
        <f t="shared" ref="E6:E19" si="0">ROUND(D6*0.472,2-LEN(INT(D6*0.472)))</f>
        <v>190</v>
      </c>
      <c r="F6" s="467">
        <v>0.06</v>
      </c>
      <c r="G6" s="591">
        <f t="shared" ref="G6:G19" si="1">ROUND(F6*250,2-LEN(INT(F6*250)))</f>
        <v>15</v>
      </c>
      <c r="H6" s="467">
        <v>21000</v>
      </c>
      <c r="I6" s="591">
        <f t="shared" ref="I6:I19" si="2">ROUND(H6*0.293,2-LEN(INT(H6*0.293)))</f>
        <v>6200</v>
      </c>
      <c r="J6" s="467">
        <v>45</v>
      </c>
      <c r="K6" s="599">
        <f t="shared" ref="K6:K19" si="3">IF(ISNUMBER(J6)=TRUE,ROUND((5/9)*(J6-32),1),"")</f>
        <v>7.2</v>
      </c>
      <c r="L6" s="467">
        <v>2</v>
      </c>
      <c r="M6" s="591">
        <f t="shared" ref="M6:M19" si="4">ROUND(L6*13.16,2-LEN(INT(L6*13.16)))</f>
        <v>26</v>
      </c>
      <c r="N6" s="467">
        <v>180</v>
      </c>
      <c r="O6" s="599">
        <f t="shared" ref="O6:O19" si="5">IF(ISNUMBER(N6)=TRUE,ROUND((5/9)*(N6-32),1),"")</f>
        <v>82.2</v>
      </c>
      <c r="P6" s="467">
        <v>10</v>
      </c>
      <c r="Q6" s="599">
        <f t="shared" ref="Q6:Q19" si="6">ROUND(P6*2.989,2-LEN(INT(P6*2.989)))</f>
        <v>30</v>
      </c>
      <c r="R6" s="467">
        <v>0.75</v>
      </c>
      <c r="S6" s="591">
        <f t="shared" ref="S6:S19" si="7">ROUND(R6*25,2-LEN(INT(R6*25)))</f>
        <v>19</v>
      </c>
      <c r="T6" s="628">
        <v>8</v>
      </c>
      <c r="U6" s="467">
        <v>0.25</v>
      </c>
      <c r="V6" s="591">
        <f t="shared" ref="V6:V19" si="8">ROUND(U6*746,2-LEN(INT(U6*746)))</f>
        <v>190</v>
      </c>
      <c r="W6" s="609">
        <v>1</v>
      </c>
      <c r="X6" s="609">
        <v>208</v>
      </c>
      <c r="Y6" s="467">
        <v>1750</v>
      </c>
      <c r="Z6" s="466" t="s">
        <v>1518</v>
      </c>
      <c r="AA6" s="469" t="s">
        <v>1138</v>
      </c>
      <c r="AB6" s="627"/>
      <c r="AC6" s="626"/>
      <c r="AD6" s="626"/>
      <c r="AE6" s="626"/>
      <c r="AF6" s="626"/>
      <c r="AG6" s="626"/>
      <c r="AH6" s="626"/>
      <c r="AI6" s="626"/>
      <c r="AJ6" s="625"/>
    </row>
    <row r="7" spans="1:36" s="470" customFormat="1" ht="32.1" customHeight="1" x14ac:dyDescent="0.25">
      <c r="A7" s="476" t="s">
        <v>751</v>
      </c>
      <c r="B7" s="472" t="s">
        <v>1633</v>
      </c>
      <c r="C7" s="472" t="s">
        <v>1151</v>
      </c>
      <c r="D7" s="473">
        <v>800</v>
      </c>
      <c r="E7" s="590">
        <f t="shared" si="0"/>
        <v>380</v>
      </c>
      <c r="F7" s="473">
        <v>0.06</v>
      </c>
      <c r="G7" s="590">
        <f t="shared" si="1"/>
        <v>15</v>
      </c>
      <c r="H7" s="473">
        <v>41000</v>
      </c>
      <c r="I7" s="590">
        <f t="shared" si="2"/>
        <v>12000</v>
      </c>
      <c r="J7" s="473">
        <v>45</v>
      </c>
      <c r="K7" s="599">
        <f t="shared" si="3"/>
        <v>7.2</v>
      </c>
      <c r="L7" s="473">
        <v>4</v>
      </c>
      <c r="M7" s="590">
        <f t="shared" si="4"/>
        <v>53</v>
      </c>
      <c r="N7" s="473">
        <v>180</v>
      </c>
      <c r="O7" s="599">
        <f t="shared" si="5"/>
        <v>82.2</v>
      </c>
      <c r="P7" s="473">
        <v>10</v>
      </c>
      <c r="Q7" s="624">
        <f t="shared" si="6"/>
        <v>30</v>
      </c>
      <c r="R7" s="473">
        <v>1</v>
      </c>
      <c r="S7" s="590">
        <f t="shared" si="7"/>
        <v>25</v>
      </c>
      <c r="T7" s="467">
        <v>8</v>
      </c>
      <c r="U7" s="473">
        <v>0.33</v>
      </c>
      <c r="V7" s="590">
        <f t="shared" si="8"/>
        <v>250</v>
      </c>
      <c r="W7" s="604">
        <v>1</v>
      </c>
      <c r="X7" s="604">
        <v>208</v>
      </c>
      <c r="Y7" s="473">
        <v>1750</v>
      </c>
      <c r="Z7" s="472" t="s">
        <v>1518</v>
      </c>
      <c r="AA7" s="475" t="s">
        <v>1138</v>
      </c>
      <c r="AB7" s="623"/>
      <c r="AC7" s="622"/>
      <c r="AD7" s="622"/>
      <c r="AE7" s="622"/>
      <c r="AF7" s="622"/>
      <c r="AG7" s="622"/>
      <c r="AH7" s="622"/>
      <c r="AI7" s="622"/>
      <c r="AJ7" s="621"/>
    </row>
    <row r="8" spans="1:36" s="470" customFormat="1" ht="32.1" customHeight="1" x14ac:dyDescent="0.25">
      <c r="A8" s="476" t="s">
        <v>750</v>
      </c>
      <c r="B8" s="472" t="s">
        <v>1634</v>
      </c>
      <c r="C8" s="472" t="s">
        <v>1291</v>
      </c>
      <c r="D8" s="473">
        <v>1100</v>
      </c>
      <c r="E8" s="590">
        <f t="shared" si="0"/>
        <v>520</v>
      </c>
      <c r="F8" s="473">
        <v>0.06</v>
      </c>
      <c r="G8" s="590">
        <f t="shared" si="1"/>
        <v>15</v>
      </c>
      <c r="H8" s="473">
        <v>58000</v>
      </c>
      <c r="I8" s="590">
        <f t="shared" si="2"/>
        <v>17000</v>
      </c>
      <c r="J8" s="473">
        <v>45</v>
      </c>
      <c r="K8" s="599">
        <f t="shared" si="3"/>
        <v>7.2</v>
      </c>
      <c r="L8" s="473">
        <v>6</v>
      </c>
      <c r="M8" s="590">
        <f t="shared" si="4"/>
        <v>79</v>
      </c>
      <c r="N8" s="473">
        <v>180</v>
      </c>
      <c r="O8" s="599">
        <f t="shared" si="5"/>
        <v>82.2</v>
      </c>
      <c r="P8" s="473">
        <v>10</v>
      </c>
      <c r="Q8" s="624">
        <f t="shared" si="6"/>
        <v>30</v>
      </c>
      <c r="R8" s="473">
        <v>1.25</v>
      </c>
      <c r="S8" s="590">
        <f t="shared" si="7"/>
        <v>31</v>
      </c>
      <c r="T8" s="473">
        <v>8</v>
      </c>
      <c r="U8" s="473">
        <v>0.75</v>
      </c>
      <c r="V8" s="590">
        <f t="shared" si="8"/>
        <v>560</v>
      </c>
      <c r="W8" s="604">
        <v>1</v>
      </c>
      <c r="X8" s="604">
        <v>208</v>
      </c>
      <c r="Y8" s="473">
        <v>1750</v>
      </c>
      <c r="Z8" s="472" t="s">
        <v>1518</v>
      </c>
      <c r="AA8" s="475" t="s">
        <v>1138</v>
      </c>
      <c r="AB8" s="623"/>
      <c r="AC8" s="622"/>
      <c r="AD8" s="622"/>
      <c r="AE8" s="622"/>
      <c r="AF8" s="622"/>
      <c r="AG8" s="622"/>
      <c r="AH8" s="622"/>
      <c r="AI8" s="622"/>
      <c r="AJ8" s="621"/>
    </row>
    <row r="9" spans="1:36" s="470" customFormat="1" ht="32.1" customHeight="1" x14ac:dyDescent="0.25">
      <c r="A9" s="476"/>
      <c r="B9" s="472"/>
      <c r="C9" s="472"/>
      <c r="D9" s="472"/>
      <c r="E9" s="590">
        <f t="shared" si="0"/>
        <v>0</v>
      </c>
      <c r="F9" s="472"/>
      <c r="G9" s="590">
        <f t="shared" si="1"/>
        <v>0</v>
      </c>
      <c r="H9" s="472"/>
      <c r="I9" s="590">
        <f t="shared" si="2"/>
        <v>0</v>
      </c>
      <c r="J9" s="472"/>
      <c r="K9" s="599" t="str">
        <f t="shared" si="3"/>
        <v/>
      </c>
      <c r="L9" s="472"/>
      <c r="M9" s="590">
        <f t="shared" si="4"/>
        <v>0</v>
      </c>
      <c r="N9" s="472"/>
      <c r="O9" s="599" t="str">
        <f t="shared" si="5"/>
        <v/>
      </c>
      <c r="P9" s="472"/>
      <c r="Q9" s="624">
        <f t="shared" si="6"/>
        <v>0</v>
      </c>
      <c r="R9" s="472"/>
      <c r="S9" s="590">
        <f t="shared" si="7"/>
        <v>0</v>
      </c>
      <c r="T9" s="473"/>
      <c r="U9" s="472"/>
      <c r="V9" s="590">
        <f t="shared" si="8"/>
        <v>0</v>
      </c>
      <c r="W9" s="604"/>
      <c r="X9" s="604"/>
      <c r="Y9" s="472"/>
      <c r="Z9" s="472"/>
      <c r="AA9" s="475"/>
      <c r="AB9" s="623"/>
      <c r="AC9" s="622"/>
      <c r="AD9" s="622"/>
      <c r="AE9" s="622"/>
      <c r="AF9" s="622"/>
      <c r="AG9" s="622"/>
      <c r="AH9" s="622"/>
      <c r="AI9" s="622"/>
      <c r="AJ9" s="621"/>
    </row>
    <row r="10" spans="1:36" s="470" customFormat="1" ht="32.1" customHeight="1" x14ac:dyDescent="0.25">
      <c r="A10" s="476"/>
      <c r="B10" s="472"/>
      <c r="C10" s="472"/>
      <c r="D10" s="472"/>
      <c r="E10" s="590">
        <f t="shared" si="0"/>
        <v>0</v>
      </c>
      <c r="F10" s="472"/>
      <c r="G10" s="590">
        <f t="shared" si="1"/>
        <v>0</v>
      </c>
      <c r="H10" s="472"/>
      <c r="I10" s="590">
        <f t="shared" si="2"/>
        <v>0</v>
      </c>
      <c r="J10" s="472"/>
      <c r="K10" s="599" t="str">
        <f t="shared" si="3"/>
        <v/>
      </c>
      <c r="L10" s="472"/>
      <c r="M10" s="590">
        <f t="shared" si="4"/>
        <v>0</v>
      </c>
      <c r="N10" s="472"/>
      <c r="O10" s="599" t="str">
        <f t="shared" si="5"/>
        <v/>
      </c>
      <c r="P10" s="472"/>
      <c r="Q10" s="624">
        <f t="shared" si="6"/>
        <v>0</v>
      </c>
      <c r="R10" s="472"/>
      <c r="S10" s="590">
        <f t="shared" si="7"/>
        <v>0</v>
      </c>
      <c r="T10" s="473"/>
      <c r="U10" s="472"/>
      <c r="V10" s="590">
        <f t="shared" si="8"/>
        <v>0</v>
      </c>
      <c r="W10" s="604"/>
      <c r="X10" s="604"/>
      <c r="Y10" s="472"/>
      <c r="Z10" s="472"/>
      <c r="AA10" s="475"/>
      <c r="AB10" s="623"/>
      <c r="AC10" s="622"/>
      <c r="AD10" s="622"/>
      <c r="AE10" s="622"/>
      <c r="AF10" s="622"/>
      <c r="AG10" s="622"/>
      <c r="AH10" s="622"/>
      <c r="AI10" s="622"/>
      <c r="AJ10" s="621"/>
    </row>
    <row r="11" spans="1:36" s="470" customFormat="1" ht="32.1" customHeight="1" x14ac:dyDescent="0.25">
      <c r="A11" s="476"/>
      <c r="B11" s="472"/>
      <c r="C11" s="472"/>
      <c r="D11" s="472"/>
      <c r="E11" s="590">
        <f t="shared" si="0"/>
        <v>0</v>
      </c>
      <c r="F11" s="472"/>
      <c r="G11" s="590">
        <f t="shared" si="1"/>
        <v>0</v>
      </c>
      <c r="H11" s="472"/>
      <c r="I11" s="590">
        <f t="shared" si="2"/>
        <v>0</v>
      </c>
      <c r="J11" s="472"/>
      <c r="K11" s="599" t="str">
        <f t="shared" si="3"/>
        <v/>
      </c>
      <c r="L11" s="472"/>
      <c r="M11" s="590">
        <f t="shared" si="4"/>
        <v>0</v>
      </c>
      <c r="N11" s="472"/>
      <c r="O11" s="599" t="str">
        <f t="shared" si="5"/>
        <v/>
      </c>
      <c r="P11" s="472"/>
      <c r="Q11" s="624">
        <f t="shared" si="6"/>
        <v>0</v>
      </c>
      <c r="R11" s="472"/>
      <c r="S11" s="590">
        <f t="shared" si="7"/>
        <v>0</v>
      </c>
      <c r="T11" s="473"/>
      <c r="U11" s="472"/>
      <c r="V11" s="590">
        <f t="shared" si="8"/>
        <v>0</v>
      </c>
      <c r="W11" s="604"/>
      <c r="X11" s="604"/>
      <c r="Y11" s="472"/>
      <c r="Z11" s="472"/>
      <c r="AA11" s="475"/>
      <c r="AB11" s="623"/>
      <c r="AC11" s="622"/>
      <c r="AD11" s="622"/>
      <c r="AE11" s="622"/>
      <c r="AF11" s="622"/>
      <c r="AG11" s="622"/>
      <c r="AH11" s="622"/>
      <c r="AI11" s="622"/>
      <c r="AJ11" s="621"/>
    </row>
    <row r="12" spans="1:36" s="470" customFormat="1" ht="32.1" customHeight="1" x14ac:dyDescent="0.25">
      <c r="A12" s="476"/>
      <c r="B12" s="472"/>
      <c r="C12" s="472"/>
      <c r="D12" s="472"/>
      <c r="E12" s="590">
        <f t="shared" si="0"/>
        <v>0</v>
      </c>
      <c r="F12" s="472"/>
      <c r="G12" s="590">
        <f t="shared" si="1"/>
        <v>0</v>
      </c>
      <c r="H12" s="472"/>
      <c r="I12" s="590">
        <f t="shared" si="2"/>
        <v>0</v>
      </c>
      <c r="J12" s="472"/>
      <c r="K12" s="599" t="str">
        <f t="shared" si="3"/>
        <v/>
      </c>
      <c r="L12" s="472"/>
      <c r="M12" s="590">
        <f t="shared" si="4"/>
        <v>0</v>
      </c>
      <c r="N12" s="472"/>
      <c r="O12" s="599" t="str">
        <f t="shared" si="5"/>
        <v/>
      </c>
      <c r="P12" s="472"/>
      <c r="Q12" s="624">
        <f t="shared" si="6"/>
        <v>0</v>
      </c>
      <c r="R12" s="472"/>
      <c r="S12" s="590">
        <f t="shared" si="7"/>
        <v>0</v>
      </c>
      <c r="T12" s="473"/>
      <c r="U12" s="472"/>
      <c r="V12" s="590">
        <f t="shared" si="8"/>
        <v>0</v>
      </c>
      <c r="W12" s="604"/>
      <c r="X12" s="604"/>
      <c r="Y12" s="472"/>
      <c r="Z12" s="472"/>
      <c r="AA12" s="475"/>
      <c r="AB12" s="623"/>
      <c r="AC12" s="622"/>
      <c r="AD12" s="622"/>
      <c r="AE12" s="622"/>
      <c r="AF12" s="622"/>
      <c r="AG12" s="622"/>
      <c r="AH12" s="622"/>
      <c r="AI12" s="622"/>
      <c r="AJ12" s="621"/>
    </row>
    <row r="13" spans="1:36" s="470" customFormat="1" ht="32.1" customHeight="1" x14ac:dyDescent="0.25">
      <c r="A13" s="476"/>
      <c r="B13" s="472"/>
      <c r="C13" s="472"/>
      <c r="D13" s="472"/>
      <c r="E13" s="590">
        <f t="shared" si="0"/>
        <v>0</v>
      </c>
      <c r="F13" s="472"/>
      <c r="G13" s="590">
        <f t="shared" si="1"/>
        <v>0</v>
      </c>
      <c r="H13" s="472"/>
      <c r="I13" s="590">
        <f t="shared" si="2"/>
        <v>0</v>
      </c>
      <c r="J13" s="472"/>
      <c r="K13" s="599" t="str">
        <f t="shared" si="3"/>
        <v/>
      </c>
      <c r="L13" s="472"/>
      <c r="M13" s="590">
        <f t="shared" si="4"/>
        <v>0</v>
      </c>
      <c r="N13" s="472"/>
      <c r="O13" s="599" t="str">
        <f t="shared" si="5"/>
        <v/>
      </c>
      <c r="P13" s="472"/>
      <c r="Q13" s="624">
        <f t="shared" si="6"/>
        <v>0</v>
      </c>
      <c r="R13" s="472"/>
      <c r="S13" s="590">
        <f t="shared" si="7"/>
        <v>0</v>
      </c>
      <c r="T13" s="473"/>
      <c r="U13" s="472"/>
      <c r="V13" s="590">
        <f t="shared" si="8"/>
        <v>0</v>
      </c>
      <c r="W13" s="604"/>
      <c r="X13" s="604"/>
      <c r="Y13" s="472"/>
      <c r="Z13" s="472"/>
      <c r="AA13" s="475"/>
      <c r="AB13" s="623"/>
      <c r="AC13" s="622"/>
      <c r="AD13" s="622"/>
      <c r="AE13" s="622"/>
      <c r="AF13" s="622"/>
      <c r="AG13" s="622"/>
      <c r="AH13" s="622"/>
      <c r="AI13" s="622"/>
      <c r="AJ13" s="621"/>
    </row>
    <row r="14" spans="1:36" s="470" customFormat="1" ht="32.1" customHeight="1" x14ac:dyDescent="0.25">
      <c r="A14" s="476"/>
      <c r="B14" s="472"/>
      <c r="C14" s="472"/>
      <c r="D14" s="472"/>
      <c r="E14" s="590">
        <f t="shared" si="0"/>
        <v>0</v>
      </c>
      <c r="F14" s="472"/>
      <c r="G14" s="590">
        <f t="shared" si="1"/>
        <v>0</v>
      </c>
      <c r="H14" s="472"/>
      <c r="I14" s="590">
        <f t="shared" si="2"/>
        <v>0</v>
      </c>
      <c r="J14" s="472"/>
      <c r="K14" s="599" t="str">
        <f t="shared" si="3"/>
        <v/>
      </c>
      <c r="L14" s="472"/>
      <c r="M14" s="590">
        <f t="shared" si="4"/>
        <v>0</v>
      </c>
      <c r="N14" s="472"/>
      <c r="O14" s="599" t="str">
        <f t="shared" si="5"/>
        <v/>
      </c>
      <c r="P14" s="472"/>
      <c r="Q14" s="624">
        <f t="shared" si="6"/>
        <v>0</v>
      </c>
      <c r="R14" s="472"/>
      <c r="S14" s="590">
        <f t="shared" si="7"/>
        <v>0</v>
      </c>
      <c r="T14" s="473"/>
      <c r="U14" s="472"/>
      <c r="V14" s="590">
        <f t="shared" si="8"/>
        <v>0</v>
      </c>
      <c r="W14" s="604"/>
      <c r="X14" s="604"/>
      <c r="Y14" s="472"/>
      <c r="Z14" s="472"/>
      <c r="AA14" s="475"/>
      <c r="AB14" s="623"/>
      <c r="AC14" s="622"/>
      <c r="AD14" s="622"/>
      <c r="AE14" s="622"/>
      <c r="AF14" s="622"/>
      <c r="AG14" s="622"/>
      <c r="AH14" s="622"/>
      <c r="AI14" s="622"/>
      <c r="AJ14" s="621"/>
    </row>
    <row r="15" spans="1:36" s="470" customFormat="1" ht="32.1" customHeight="1" x14ac:dyDescent="0.25">
      <c r="A15" s="476"/>
      <c r="B15" s="472"/>
      <c r="C15" s="472"/>
      <c r="D15" s="472"/>
      <c r="E15" s="590">
        <f t="shared" si="0"/>
        <v>0</v>
      </c>
      <c r="F15" s="472"/>
      <c r="G15" s="590">
        <f t="shared" si="1"/>
        <v>0</v>
      </c>
      <c r="H15" s="472"/>
      <c r="I15" s="590">
        <f t="shared" si="2"/>
        <v>0</v>
      </c>
      <c r="J15" s="472"/>
      <c r="K15" s="599" t="str">
        <f t="shared" si="3"/>
        <v/>
      </c>
      <c r="L15" s="472"/>
      <c r="M15" s="590">
        <f t="shared" si="4"/>
        <v>0</v>
      </c>
      <c r="N15" s="472"/>
      <c r="O15" s="599" t="str">
        <f t="shared" si="5"/>
        <v/>
      </c>
      <c r="P15" s="472"/>
      <c r="Q15" s="624">
        <f t="shared" si="6"/>
        <v>0</v>
      </c>
      <c r="R15" s="472"/>
      <c r="S15" s="590">
        <f t="shared" si="7"/>
        <v>0</v>
      </c>
      <c r="T15" s="473"/>
      <c r="U15" s="472"/>
      <c r="V15" s="590">
        <f t="shared" si="8"/>
        <v>0</v>
      </c>
      <c r="W15" s="604"/>
      <c r="X15" s="604"/>
      <c r="Y15" s="472"/>
      <c r="Z15" s="472"/>
      <c r="AA15" s="475"/>
      <c r="AB15" s="623"/>
      <c r="AC15" s="622"/>
      <c r="AD15" s="622"/>
      <c r="AE15" s="622"/>
      <c r="AF15" s="622"/>
      <c r="AG15" s="622"/>
      <c r="AH15" s="622"/>
      <c r="AI15" s="622"/>
      <c r="AJ15" s="621"/>
    </row>
    <row r="16" spans="1:36" s="470" customFormat="1" ht="32.1" customHeight="1" x14ac:dyDescent="0.25">
      <c r="A16" s="476"/>
      <c r="B16" s="472"/>
      <c r="C16" s="472"/>
      <c r="D16" s="472"/>
      <c r="E16" s="590">
        <f t="shared" si="0"/>
        <v>0</v>
      </c>
      <c r="F16" s="472"/>
      <c r="G16" s="590">
        <f t="shared" si="1"/>
        <v>0</v>
      </c>
      <c r="H16" s="472"/>
      <c r="I16" s="590">
        <f t="shared" si="2"/>
        <v>0</v>
      </c>
      <c r="J16" s="472"/>
      <c r="K16" s="599" t="str">
        <f t="shared" si="3"/>
        <v/>
      </c>
      <c r="L16" s="472"/>
      <c r="M16" s="590">
        <f t="shared" si="4"/>
        <v>0</v>
      </c>
      <c r="N16" s="472"/>
      <c r="O16" s="599" t="str">
        <f t="shared" si="5"/>
        <v/>
      </c>
      <c r="P16" s="472"/>
      <c r="Q16" s="624">
        <f t="shared" si="6"/>
        <v>0</v>
      </c>
      <c r="R16" s="472"/>
      <c r="S16" s="590">
        <f t="shared" si="7"/>
        <v>0</v>
      </c>
      <c r="T16" s="473"/>
      <c r="U16" s="472"/>
      <c r="V16" s="590">
        <f t="shared" si="8"/>
        <v>0</v>
      </c>
      <c r="W16" s="604"/>
      <c r="X16" s="604"/>
      <c r="Y16" s="472"/>
      <c r="Z16" s="472"/>
      <c r="AA16" s="475"/>
      <c r="AB16" s="623"/>
      <c r="AC16" s="622"/>
      <c r="AD16" s="622"/>
      <c r="AE16" s="622"/>
      <c r="AF16" s="622"/>
      <c r="AG16" s="622"/>
      <c r="AH16" s="622"/>
      <c r="AI16" s="622"/>
      <c r="AJ16" s="621"/>
    </row>
    <row r="17" spans="1:36" s="470" customFormat="1" ht="32.1" customHeight="1" x14ac:dyDescent="0.25">
      <c r="A17" s="476"/>
      <c r="B17" s="472"/>
      <c r="C17" s="472"/>
      <c r="D17" s="472"/>
      <c r="E17" s="590">
        <f t="shared" si="0"/>
        <v>0</v>
      </c>
      <c r="F17" s="472"/>
      <c r="G17" s="590">
        <f t="shared" si="1"/>
        <v>0</v>
      </c>
      <c r="H17" s="472"/>
      <c r="I17" s="590">
        <f t="shared" si="2"/>
        <v>0</v>
      </c>
      <c r="J17" s="472"/>
      <c r="K17" s="599" t="str">
        <f t="shared" si="3"/>
        <v/>
      </c>
      <c r="L17" s="472"/>
      <c r="M17" s="590">
        <f t="shared" si="4"/>
        <v>0</v>
      </c>
      <c r="N17" s="472"/>
      <c r="O17" s="599" t="str">
        <f t="shared" si="5"/>
        <v/>
      </c>
      <c r="P17" s="472"/>
      <c r="Q17" s="624">
        <f t="shared" si="6"/>
        <v>0</v>
      </c>
      <c r="R17" s="472"/>
      <c r="S17" s="590">
        <f t="shared" si="7"/>
        <v>0</v>
      </c>
      <c r="T17" s="473"/>
      <c r="U17" s="472"/>
      <c r="V17" s="590">
        <f t="shared" si="8"/>
        <v>0</v>
      </c>
      <c r="W17" s="604"/>
      <c r="X17" s="604"/>
      <c r="Y17" s="472"/>
      <c r="Z17" s="472"/>
      <c r="AA17" s="475"/>
      <c r="AB17" s="623"/>
      <c r="AC17" s="622"/>
      <c r="AD17" s="622"/>
      <c r="AE17" s="622"/>
      <c r="AF17" s="622"/>
      <c r="AG17" s="622"/>
      <c r="AH17" s="622"/>
      <c r="AI17" s="622"/>
      <c r="AJ17" s="621"/>
    </row>
    <row r="18" spans="1:36" s="470" customFormat="1" ht="32.1" customHeight="1" x14ac:dyDescent="0.25">
      <c r="A18" s="476"/>
      <c r="B18" s="472"/>
      <c r="C18" s="472"/>
      <c r="D18" s="472"/>
      <c r="E18" s="590">
        <f t="shared" si="0"/>
        <v>0</v>
      </c>
      <c r="F18" s="472"/>
      <c r="G18" s="590">
        <f t="shared" si="1"/>
        <v>0</v>
      </c>
      <c r="H18" s="472"/>
      <c r="I18" s="590">
        <f t="shared" si="2"/>
        <v>0</v>
      </c>
      <c r="J18" s="472"/>
      <c r="K18" s="599" t="str">
        <f t="shared" si="3"/>
        <v/>
      </c>
      <c r="L18" s="472"/>
      <c r="M18" s="590">
        <f t="shared" si="4"/>
        <v>0</v>
      </c>
      <c r="N18" s="472"/>
      <c r="O18" s="599" t="str">
        <f t="shared" si="5"/>
        <v/>
      </c>
      <c r="P18" s="472"/>
      <c r="Q18" s="624">
        <f t="shared" si="6"/>
        <v>0</v>
      </c>
      <c r="R18" s="472"/>
      <c r="S18" s="590">
        <f t="shared" si="7"/>
        <v>0</v>
      </c>
      <c r="T18" s="473"/>
      <c r="U18" s="472"/>
      <c r="V18" s="590">
        <f t="shared" si="8"/>
        <v>0</v>
      </c>
      <c r="W18" s="604"/>
      <c r="X18" s="604"/>
      <c r="Y18" s="472"/>
      <c r="Z18" s="472"/>
      <c r="AA18" s="475"/>
      <c r="AB18" s="623"/>
      <c r="AC18" s="622"/>
      <c r="AD18" s="622"/>
      <c r="AE18" s="622"/>
      <c r="AF18" s="622"/>
      <c r="AG18" s="622"/>
      <c r="AH18" s="622"/>
      <c r="AI18" s="622"/>
      <c r="AJ18" s="621"/>
    </row>
    <row r="19" spans="1:36" s="470" customFormat="1" ht="32.1" customHeight="1" thickBot="1" x14ac:dyDescent="0.3">
      <c r="A19" s="476"/>
      <c r="B19" s="472"/>
      <c r="C19" s="472"/>
      <c r="D19" s="472"/>
      <c r="E19" s="590">
        <f t="shared" si="0"/>
        <v>0</v>
      </c>
      <c r="F19" s="472"/>
      <c r="G19" s="590">
        <f t="shared" si="1"/>
        <v>0</v>
      </c>
      <c r="H19" s="472"/>
      <c r="I19" s="590">
        <f t="shared" si="2"/>
        <v>0</v>
      </c>
      <c r="J19" s="472"/>
      <c r="K19" s="599" t="str">
        <f t="shared" si="3"/>
        <v/>
      </c>
      <c r="L19" s="472"/>
      <c r="M19" s="590">
        <f t="shared" si="4"/>
        <v>0</v>
      </c>
      <c r="N19" s="472"/>
      <c r="O19" s="599" t="str">
        <f t="shared" si="5"/>
        <v/>
      </c>
      <c r="P19" s="472"/>
      <c r="Q19" s="624">
        <f t="shared" si="6"/>
        <v>0</v>
      </c>
      <c r="R19" s="472"/>
      <c r="S19" s="590">
        <f t="shared" si="7"/>
        <v>0</v>
      </c>
      <c r="T19" s="473"/>
      <c r="U19" s="472"/>
      <c r="V19" s="590">
        <f t="shared" si="8"/>
        <v>0</v>
      </c>
      <c r="W19" s="604"/>
      <c r="X19" s="604"/>
      <c r="Y19" s="472"/>
      <c r="Z19" s="472"/>
      <c r="AA19" s="475"/>
      <c r="AB19" s="623"/>
      <c r="AC19" s="622"/>
      <c r="AD19" s="622"/>
      <c r="AE19" s="622"/>
      <c r="AF19" s="622"/>
      <c r="AG19" s="622"/>
      <c r="AH19" s="622"/>
      <c r="AI19" s="622"/>
      <c r="AJ19" s="621"/>
    </row>
    <row r="20" spans="1:36" s="593" customFormat="1" ht="24.75" customHeight="1" x14ac:dyDescent="0.3">
      <c r="A20" s="714"/>
      <c r="B20" s="594"/>
      <c r="C20" s="594"/>
      <c r="D20" s="594"/>
      <c r="E20" s="594"/>
      <c r="F20" s="594"/>
      <c r="G20" s="594"/>
      <c r="H20" s="594"/>
      <c r="I20" s="594"/>
      <c r="J20" s="594"/>
      <c r="K20" s="594"/>
      <c r="L20" s="594"/>
      <c r="M20" s="594"/>
      <c r="N20" s="594"/>
      <c r="O20" s="594"/>
      <c r="P20" s="594"/>
      <c r="Q20" s="594"/>
      <c r="R20" s="594"/>
      <c r="S20" s="594"/>
      <c r="T20" s="620"/>
      <c r="U20" s="594"/>
      <c r="V20" s="594"/>
      <c r="W20" s="594"/>
      <c r="X20" s="594"/>
      <c r="Y20" s="594"/>
      <c r="Z20" s="594"/>
      <c r="AA20" s="715"/>
      <c r="AB20" s="619"/>
      <c r="AC20" s="619"/>
      <c r="AD20" s="619"/>
      <c r="AE20" s="619"/>
      <c r="AF20" s="618"/>
      <c r="AG20" s="618"/>
      <c r="AH20" s="618"/>
      <c r="AI20" s="618"/>
      <c r="AJ20" s="618"/>
    </row>
    <row r="21" spans="1:36" s="618" customFormat="1" ht="24.75" customHeight="1" x14ac:dyDescent="0.3">
      <c r="A21" s="716" t="s">
        <v>828</v>
      </c>
      <c r="B21" s="717"/>
      <c r="C21" s="717"/>
      <c r="D21" s="717"/>
      <c r="E21" s="718"/>
      <c r="F21" s="718"/>
      <c r="G21" s="718"/>
      <c r="H21" s="718"/>
      <c r="I21" s="719"/>
      <c r="J21" s="719"/>
      <c r="K21" s="719"/>
      <c r="L21" s="719"/>
      <c r="M21" s="719"/>
      <c r="N21" s="719"/>
      <c r="O21" s="719"/>
      <c r="P21" s="719"/>
      <c r="Q21" s="719"/>
      <c r="R21" s="719"/>
      <c r="S21" s="719"/>
      <c r="T21" s="617"/>
      <c r="U21" s="719"/>
      <c r="V21" s="719"/>
      <c r="W21" s="719"/>
      <c r="X21" s="719"/>
      <c r="Y21" s="719"/>
      <c r="Z21" s="719"/>
      <c r="AA21" s="720"/>
      <c r="AB21" s="459"/>
      <c r="AC21" s="459"/>
      <c r="AD21" s="459"/>
      <c r="AE21" s="459"/>
      <c r="AF21" s="459"/>
      <c r="AG21" s="459"/>
      <c r="AH21" s="459"/>
      <c r="AI21" s="459"/>
      <c r="AJ21" s="459"/>
    </row>
    <row r="22" spans="1:36" ht="24.75" customHeight="1" thickBot="1" x14ac:dyDescent="0.3">
      <c r="A22" s="1142" t="s">
        <v>125</v>
      </c>
      <c r="B22" s="1143"/>
      <c r="C22" s="1143"/>
      <c r="D22" s="1143"/>
      <c r="E22" s="1143"/>
      <c r="F22" s="1143"/>
      <c r="G22" s="1143"/>
      <c r="H22" s="1143"/>
      <c r="I22" s="1143"/>
      <c r="J22" s="1143"/>
      <c r="K22" s="1143"/>
      <c r="L22" s="1143"/>
      <c r="M22" s="1143"/>
      <c r="N22" s="721"/>
      <c r="O22" s="721"/>
      <c r="P22" s="721"/>
      <c r="Q22" s="721"/>
      <c r="R22" s="721"/>
      <c r="S22" s="721"/>
      <c r="T22" s="722"/>
      <c r="U22" s="721"/>
      <c r="V22" s="721"/>
      <c r="W22" s="721"/>
      <c r="X22" s="721"/>
      <c r="Y22" s="721"/>
      <c r="Z22" s="721"/>
      <c r="AA22" s="723"/>
    </row>
    <row r="23" spans="1:36" ht="24.75" customHeight="1" x14ac:dyDescent="0.3">
      <c r="T23" s="616"/>
    </row>
    <row r="24" spans="1:36" ht="24.75" customHeight="1" x14ac:dyDescent="0.3">
      <c r="A24" s="615" t="s">
        <v>825</v>
      </c>
      <c r="B24" s="615"/>
      <c r="C24" s="615"/>
      <c r="D24" s="615"/>
      <c r="E24" s="614"/>
      <c r="F24" s="614"/>
      <c r="G24" s="614"/>
      <c r="H24" s="614"/>
      <c r="I24" s="613"/>
      <c r="J24" s="613"/>
      <c r="K24" s="613"/>
      <c r="L24" s="613"/>
      <c r="M24" s="613"/>
      <c r="T24" s="612"/>
    </row>
    <row r="25" spans="1:36" ht="24.75" customHeight="1" x14ac:dyDescent="0.25">
      <c r="A25" s="1014" t="s">
        <v>606</v>
      </c>
      <c r="B25" s="1014"/>
      <c r="C25" s="1014"/>
      <c r="D25" s="1014"/>
      <c r="E25" s="1014"/>
      <c r="F25" s="1014"/>
      <c r="G25" s="1014"/>
      <c r="H25" s="1014"/>
      <c r="I25" s="1014"/>
      <c r="J25" s="1014"/>
      <c r="K25" s="1014"/>
      <c r="L25" s="1014"/>
      <c r="M25" s="1014"/>
    </row>
    <row r="26" spans="1:36" ht="24.75" customHeight="1" x14ac:dyDescent="0.25">
      <c r="A26" s="1014" t="s">
        <v>801</v>
      </c>
      <c r="B26" s="1014"/>
      <c r="C26" s="1014"/>
      <c r="D26" s="1014"/>
      <c r="E26" s="1014"/>
      <c r="F26" s="1014"/>
      <c r="G26" s="1014"/>
      <c r="H26" s="1014"/>
      <c r="I26" s="1014"/>
      <c r="J26" s="1014"/>
      <c r="K26" s="1014"/>
      <c r="L26" s="1014"/>
      <c r="M26" s="1014"/>
    </row>
    <row r="35" spans="11:11" x14ac:dyDescent="0.25">
      <c r="K35" s="460"/>
    </row>
  </sheetData>
  <mergeCells count="35">
    <mergeCell ref="A26:M26"/>
    <mergeCell ref="R4:S4"/>
    <mergeCell ref="U4:V4"/>
    <mergeCell ref="W4:W5"/>
    <mergeCell ref="X4:X5"/>
    <mergeCell ref="A22:M22"/>
    <mergeCell ref="A25:M25"/>
    <mergeCell ref="P4:Q4"/>
    <mergeCell ref="AF3:AF5"/>
    <mergeCell ref="AG3:AG5"/>
    <mergeCell ref="AH3:AH5"/>
    <mergeCell ref="AC3:AC5"/>
    <mergeCell ref="AD3:AD5"/>
    <mergeCell ref="AE3:AE5"/>
    <mergeCell ref="U3:Z3"/>
    <mergeCell ref="AA3:AA5"/>
    <mergeCell ref="AB3:AB5"/>
    <mergeCell ref="Z4:Z5"/>
    <mergeCell ref="Y4:Y5"/>
    <mergeCell ref="A2:AA2"/>
    <mergeCell ref="AB2:AJ2"/>
    <mergeCell ref="A3:A5"/>
    <mergeCell ref="B3:B5"/>
    <mergeCell ref="C3:C5"/>
    <mergeCell ref="D3:E4"/>
    <mergeCell ref="F3:G4"/>
    <mergeCell ref="H3:K3"/>
    <mergeCell ref="L3:S3"/>
    <mergeCell ref="T3:T4"/>
    <mergeCell ref="AI3:AI5"/>
    <mergeCell ref="AJ3:AJ5"/>
    <mergeCell ref="H4:I4"/>
    <mergeCell ref="J4:K4"/>
    <mergeCell ref="L4:M4"/>
    <mergeCell ref="N4:O4"/>
  </mergeCells>
  <phoneticPr fontId="0" type="noConversion"/>
  <printOptions horizontalCentered="1"/>
  <pageMargins left="0" right="0" top="1" bottom="0.75" header="0.3" footer="0.3"/>
  <pageSetup paperSize="3" scale="80" fitToWidth="2" orientation="landscape" r:id="rId1"/>
  <headerFooter alignWithMargins="0">
    <oddHeader>&amp;C&amp;16
&amp;A</oddHeader>
    <oddFooter>&amp;C&amp;14ISSUED
JUNE 2009&amp;R&amp;12&amp;F &amp;A
Page 83</oddFooter>
  </headerFooter>
  <colBreaks count="1" manualBreakCount="1">
    <brk id="27" max="1048575" man="1"/>
  </col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AZ46"/>
  <sheetViews>
    <sheetView showGridLines="0" zoomScale="60" zoomScaleNormal="60" zoomScalePageLayoutView="60" workbookViewId="0"/>
  </sheetViews>
  <sheetFormatPr defaultColWidth="9.109375" defaultRowHeight="13.2" x14ac:dyDescent="0.25"/>
  <cols>
    <col min="1" max="1" width="9" style="2" customWidth="1"/>
    <col min="2" max="2" width="13.44140625" style="2" customWidth="1"/>
    <col min="3" max="3" width="14.109375" style="2" customWidth="1"/>
    <col min="4" max="7" width="8.109375" style="2" customWidth="1"/>
    <col min="8" max="8" width="8.88671875" style="2" customWidth="1"/>
    <col min="9" max="9" width="9.6640625" style="2" customWidth="1"/>
    <col min="10" max="10" width="8.88671875" style="2" customWidth="1"/>
    <col min="11" max="11" width="9.33203125" style="2" customWidth="1"/>
    <col min="12" max="23" width="8.109375" style="2" customWidth="1"/>
    <col min="24" max="24" width="8.88671875" style="2" customWidth="1"/>
    <col min="25" max="25" width="9.6640625" style="2" customWidth="1"/>
    <col min="26" max="35" width="8.109375" style="2" customWidth="1"/>
    <col min="36" max="36" width="9.5546875" style="2" customWidth="1"/>
    <col min="37" max="38" width="8.33203125" style="2" customWidth="1"/>
    <col min="39" max="39" width="9.6640625" style="2" bestFit="1" customWidth="1"/>
    <col min="40" max="40" width="7.5546875" style="2" bestFit="1" customWidth="1"/>
    <col min="41" max="41" width="7.33203125" style="2" bestFit="1" customWidth="1"/>
    <col min="42" max="42" width="12.6640625" style="2" customWidth="1"/>
    <col min="43" max="43" width="37.33203125" style="2" customWidth="1"/>
    <col min="44" max="44" width="21.88671875" style="2" bestFit="1" customWidth="1"/>
    <col min="45" max="46" width="12.6640625" style="2" customWidth="1"/>
    <col min="47" max="47" width="18.88671875" style="2" customWidth="1"/>
    <col min="48" max="48" width="17.88671875" style="2" customWidth="1"/>
    <col min="49" max="51" width="20.6640625" style="2" customWidth="1"/>
    <col min="52" max="52" width="8.6640625" style="2" customWidth="1"/>
    <col min="53" max="16384" width="9.109375" style="2"/>
  </cols>
  <sheetData>
    <row r="1" spans="1:52" ht="44.25" customHeight="1" thickBot="1" x14ac:dyDescent="0.3">
      <c r="AR1" s="24"/>
      <c r="AS1" s="24"/>
      <c r="AT1" s="24"/>
      <c r="AU1" s="24"/>
      <c r="AV1" s="24"/>
      <c r="AW1" s="24"/>
      <c r="AX1" s="24"/>
      <c r="AY1" s="24"/>
    </row>
    <row r="2" spans="1:52" s="27" customFormat="1" ht="25.5" customHeight="1" x14ac:dyDescent="0.25">
      <c r="A2" s="823" t="s">
        <v>881</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4"/>
      <c r="AP2" s="824"/>
      <c r="AQ2" s="825"/>
      <c r="AR2" s="1070" t="s">
        <v>909</v>
      </c>
      <c r="AS2" s="1032"/>
      <c r="AT2" s="1032"/>
      <c r="AU2" s="1032"/>
      <c r="AV2" s="1032"/>
      <c r="AW2" s="1032"/>
      <c r="AX2" s="1032"/>
      <c r="AY2" s="1032"/>
      <c r="AZ2" s="1033"/>
    </row>
    <row r="3" spans="1:52" s="4" customFormat="1" ht="25.5" customHeight="1" x14ac:dyDescent="0.25">
      <c r="A3" s="828" t="s">
        <v>911</v>
      </c>
      <c r="B3" s="826" t="s">
        <v>836</v>
      </c>
      <c r="C3" s="826" t="s">
        <v>842</v>
      </c>
      <c r="D3" s="826" t="s">
        <v>200</v>
      </c>
      <c r="E3" s="826"/>
      <c r="F3" s="826" t="s">
        <v>1152</v>
      </c>
      <c r="G3" s="826"/>
      <c r="H3" s="826" t="s">
        <v>1006</v>
      </c>
      <c r="I3" s="826"/>
      <c r="J3" s="826"/>
      <c r="K3" s="826"/>
      <c r="L3" s="826"/>
      <c r="M3" s="826"/>
      <c r="N3" s="826"/>
      <c r="O3" s="826"/>
      <c r="P3" s="826"/>
      <c r="Q3" s="826"/>
      <c r="R3" s="826"/>
      <c r="S3" s="826"/>
      <c r="T3" s="826"/>
      <c r="U3" s="826"/>
      <c r="V3" s="826"/>
      <c r="W3" s="826"/>
      <c r="X3" s="826" t="s">
        <v>1056</v>
      </c>
      <c r="Y3" s="896"/>
      <c r="Z3" s="896"/>
      <c r="AA3" s="896"/>
      <c r="AB3" s="896"/>
      <c r="AC3" s="896"/>
      <c r="AD3" s="896"/>
      <c r="AE3" s="896"/>
      <c r="AF3" s="896"/>
      <c r="AG3" s="896"/>
      <c r="AH3" s="896"/>
      <c r="AI3" s="896"/>
      <c r="AJ3" s="887" t="s">
        <v>124</v>
      </c>
      <c r="AK3" s="826" t="s">
        <v>821</v>
      </c>
      <c r="AL3" s="826"/>
      <c r="AM3" s="826"/>
      <c r="AN3" s="826"/>
      <c r="AO3" s="826"/>
      <c r="AP3" s="826"/>
      <c r="AQ3" s="832"/>
      <c r="AR3" s="818" t="s">
        <v>906</v>
      </c>
      <c r="AS3" s="815" t="s">
        <v>931</v>
      </c>
      <c r="AT3" s="815" t="s">
        <v>932</v>
      </c>
      <c r="AU3" s="815" t="s">
        <v>2085</v>
      </c>
      <c r="AV3" s="815" t="s">
        <v>2086</v>
      </c>
      <c r="AW3" s="815" t="s">
        <v>933</v>
      </c>
      <c r="AX3" s="815" t="s">
        <v>940</v>
      </c>
      <c r="AY3" s="815" t="s">
        <v>941</v>
      </c>
      <c r="AZ3" s="812" t="s">
        <v>934</v>
      </c>
    </row>
    <row r="4" spans="1:52" s="4" customFormat="1" ht="25.5" customHeight="1" x14ac:dyDescent="0.25">
      <c r="A4" s="828"/>
      <c r="B4" s="826"/>
      <c r="C4" s="826"/>
      <c r="D4" s="826"/>
      <c r="E4" s="826"/>
      <c r="F4" s="826"/>
      <c r="G4" s="826"/>
      <c r="H4" s="826" t="s">
        <v>1129</v>
      </c>
      <c r="I4" s="826"/>
      <c r="J4" s="826" t="s">
        <v>1005</v>
      </c>
      <c r="K4" s="826"/>
      <c r="L4" s="826" t="s">
        <v>957</v>
      </c>
      <c r="M4" s="826"/>
      <c r="N4" s="826"/>
      <c r="O4" s="826"/>
      <c r="P4" s="826" t="s">
        <v>989</v>
      </c>
      <c r="Q4" s="826"/>
      <c r="R4" s="886" t="s">
        <v>1003</v>
      </c>
      <c r="S4" s="887"/>
      <c r="T4" s="826" t="s">
        <v>1031</v>
      </c>
      <c r="U4" s="826"/>
      <c r="V4" s="826" t="s">
        <v>1008</v>
      </c>
      <c r="W4" s="826"/>
      <c r="X4" s="826" t="s">
        <v>1010</v>
      </c>
      <c r="Y4" s="826"/>
      <c r="Z4" s="826" t="s">
        <v>1631</v>
      </c>
      <c r="AA4" s="826"/>
      <c r="AB4" s="826" t="s">
        <v>989</v>
      </c>
      <c r="AC4" s="826"/>
      <c r="AD4" s="826" t="s">
        <v>1003</v>
      </c>
      <c r="AE4" s="826"/>
      <c r="AF4" s="826" t="s">
        <v>1031</v>
      </c>
      <c r="AG4" s="826"/>
      <c r="AH4" s="826" t="s">
        <v>1008</v>
      </c>
      <c r="AI4" s="826"/>
      <c r="AJ4" s="941"/>
      <c r="AK4" s="893" t="s">
        <v>1007</v>
      </c>
      <c r="AL4" s="893"/>
      <c r="AM4" s="893" t="s">
        <v>960</v>
      </c>
      <c r="AN4" s="826" t="s">
        <v>959</v>
      </c>
      <c r="AO4" s="826" t="s">
        <v>843</v>
      </c>
      <c r="AP4" s="826" t="s">
        <v>913</v>
      </c>
      <c r="AQ4" s="832" t="s">
        <v>822</v>
      </c>
      <c r="AR4" s="819"/>
      <c r="AS4" s="816"/>
      <c r="AT4" s="816"/>
      <c r="AU4" s="816"/>
      <c r="AV4" s="816"/>
      <c r="AW4" s="816"/>
      <c r="AX4" s="816"/>
      <c r="AY4" s="816"/>
      <c r="AZ4" s="813"/>
    </row>
    <row r="5" spans="1:52" s="4" customFormat="1" ht="25.5" customHeight="1" x14ac:dyDescent="0.25">
      <c r="A5" s="828"/>
      <c r="B5" s="826"/>
      <c r="C5" s="826"/>
      <c r="D5" s="826"/>
      <c r="E5" s="826"/>
      <c r="F5" s="826"/>
      <c r="G5" s="826"/>
      <c r="H5" s="826"/>
      <c r="I5" s="826"/>
      <c r="J5" s="826"/>
      <c r="K5" s="826"/>
      <c r="L5" s="826" t="s">
        <v>833</v>
      </c>
      <c r="M5" s="826"/>
      <c r="N5" s="826" t="s">
        <v>867</v>
      </c>
      <c r="O5" s="826"/>
      <c r="P5" s="826"/>
      <c r="Q5" s="826"/>
      <c r="R5" s="888"/>
      <c r="S5" s="889"/>
      <c r="T5" s="826"/>
      <c r="U5" s="826"/>
      <c r="V5" s="826"/>
      <c r="W5" s="826"/>
      <c r="X5" s="826"/>
      <c r="Y5" s="826"/>
      <c r="Z5" s="826"/>
      <c r="AA5" s="826"/>
      <c r="AB5" s="826"/>
      <c r="AC5" s="826"/>
      <c r="AD5" s="826"/>
      <c r="AE5" s="826"/>
      <c r="AF5" s="826"/>
      <c r="AG5" s="826"/>
      <c r="AH5" s="826"/>
      <c r="AI5" s="826"/>
      <c r="AJ5" s="889"/>
      <c r="AK5" s="893"/>
      <c r="AL5" s="893"/>
      <c r="AM5" s="893"/>
      <c r="AN5" s="826"/>
      <c r="AO5" s="826"/>
      <c r="AP5" s="826"/>
      <c r="AQ5" s="832"/>
      <c r="AR5" s="819"/>
      <c r="AS5" s="816"/>
      <c r="AT5" s="816"/>
      <c r="AU5" s="816"/>
      <c r="AV5" s="816"/>
      <c r="AW5" s="816"/>
      <c r="AX5" s="816"/>
      <c r="AY5" s="816"/>
      <c r="AZ5" s="813"/>
    </row>
    <row r="6" spans="1:52" s="4" customFormat="1" ht="31.5" customHeight="1" thickBot="1" x14ac:dyDescent="0.3">
      <c r="A6" s="829"/>
      <c r="B6" s="827"/>
      <c r="C6" s="827"/>
      <c r="D6" s="243" t="s">
        <v>955</v>
      </c>
      <c r="E6" s="243" t="s">
        <v>949</v>
      </c>
      <c r="F6" s="243" t="s">
        <v>1213</v>
      </c>
      <c r="G6" s="243" t="s">
        <v>1175</v>
      </c>
      <c r="H6" s="243" t="s">
        <v>946</v>
      </c>
      <c r="I6" s="243" t="s">
        <v>818</v>
      </c>
      <c r="J6" s="243" t="s">
        <v>946</v>
      </c>
      <c r="K6" s="243" t="s">
        <v>818</v>
      </c>
      <c r="L6" s="243" t="s">
        <v>971</v>
      </c>
      <c r="M6" s="243" t="s">
        <v>953</v>
      </c>
      <c r="N6" s="243" t="s">
        <v>971</v>
      </c>
      <c r="O6" s="243" t="s">
        <v>953</v>
      </c>
      <c r="P6" s="243" t="s">
        <v>967</v>
      </c>
      <c r="Q6" s="243" t="s">
        <v>949</v>
      </c>
      <c r="R6" s="243" t="s">
        <v>971</v>
      </c>
      <c r="S6" s="243" t="s">
        <v>953</v>
      </c>
      <c r="T6" s="243" t="s">
        <v>973</v>
      </c>
      <c r="U6" s="243" t="s">
        <v>980</v>
      </c>
      <c r="V6" s="243" t="s">
        <v>943</v>
      </c>
      <c r="W6" s="243" t="s">
        <v>944</v>
      </c>
      <c r="X6" s="243" t="s">
        <v>946</v>
      </c>
      <c r="Y6" s="243" t="s">
        <v>1632</v>
      </c>
      <c r="Z6" s="243" t="s">
        <v>971</v>
      </c>
      <c r="AA6" s="243" t="s">
        <v>953</v>
      </c>
      <c r="AB6" s="243" t="s">
        <v>967</v>
      </c>
      <c r="AC6" s="243" t="s">
        <v>524</v>
      </c>
      <c r="AD6" s="243" t="s">
        <v>971</v>
      </c>
      <c r="AE6" s="243" t="s">
        <v>953</v>
      </c>
      <c r="AF6" s="243" t="s">
        <v>973</v>
      </c>
      <c r="AG6" s="243" t="s">
        <v>980</v>
      </c>
      <c r="AH6" s="243" t="s">
        <v>943</v>
      </c>
      <c r="AI6" s="243" t="s">
        <v>944</v>
      </c>
      <c r="AJ6" s="448" t="s">
        <v>910</v>
      </c>
      <c r="AK6" s="324" t="s">
        <v>817</v>
      </c>
      <c r="AL6" s="324" t="s">
        <v>818</v>
      </c>
      <c r="AM6" s="1144"/>
      <c r="AN6" s="827"/>
      <c r="AO6" s="827"/>
      <c r="AP6" s="827"/>
      <c r="AQ6" s="833"/>
      <c r="AR6" s="820"/>
      <c r="AS6" s="817"/>
      <c r="AT6" s="817"/>
      <c r="AU6" s="817"/>
      <c r="AV6" s="817"/>
      <c r="AW6" s="817"/>
      <c r="AX6" s="817"/>
      <c r="AY6" s="817"/>
      <c r="AZ6" s="814"/>
    </row>
    <row r="7" spans="1:52" s="32" customFormat="1" ht="32.1" customHeight="1" thickTop="1" x14ac:dyDescent="0.25">
      <c r="A7" s="245" t="s">
        <v>1628</v>
      </c>
      <c r="B7" s="246" t="s">
        <v>1155</v>
      </c>
      <c r="C7" s="246" t="s">
        <v>1156</v>
      </c>
      <c r="D7" s="259">
        <v>1800</v>
      </c>
      <c r="E7" s="260">
        <f>ROUND(D7*0.472,2-LEN(INT(D7*0.472)))</f>
        <v>850</v>
      </c>
      <c r="F7" s="259">
        <v>0.8</v>
      </c>
      <c r="G7" s="260">
        <f>ROUND(F7*250,2-LEN(INT(F7*250)))</f>
        <v>200</v>
      </c>
      <c r="H7" s="259">
        <v>54000</v>
      </c>
      <c r="I7" s="260">
        <f>ROUND(H7*0.293,2-LEN(INT(H7*0.293)))</f>
        <v>16000</v>
      </c>
      <c r="J7" s="259">
        <v>62000</v>
      </c>
      <c r="K7" s="260">
        <f>ROUND(J7*0.293,2-LEN(INT(J7*0.293)))</f>
        <v>18000</v>
      </c>
      <c r="L7" s="259">
        <v>85</v>
      </c>
      <c r="M7" s="274">
        <f>IF(ISNUMBER(L7)=TRUE,ROUND((5/9)*(L7-32),1),"")</f>
        <v>29.4</v>
      </c>
      <c r="N7" s="259">
        <v>69</v>
      </c>
      <c r="O7" s="274">
        <f t="shared" ref="O7:O27" si="0">IF(ISNUMBER(N7)=TRUE,ROUND((5/9)*(N7-32),1),"")</f>
        <v>20.6</v>
      </c>
      <c r="P7" s="259">
        <v>12</v>
      </c>
      <c r="Q7" s="274">
        <f>ROUND(P7*13.16,2-LEN(INT(P7*13.16)))</f>
        <v>160</v>
      </c>
      <c r="R7" s="259">
        <v>42</v>
      </c>
      <c r="S7" s="274">
        <f t="shared" ref="S7:S27" si="1">IF(ISNUMBER(R7)=TRUE,ROUND((5/9)*(R7-32),1),"")</f>
        <v>5.6</v>
      </c>
      <c r="T7" s="259">
        <v>10</v>
      </c>
      <c r="U7" s="274">
        <f>ROUND(T7*2.989,2-LEN(INT(T7*2.989)))</f>
        <v>30</v>
      </c>
      <c r="V7" s="259">
        <v>1.5</v>
      </c>
      <c r="W7" s="260">
        <f>ROUND(V7*25,2-LEN(INT(V7*25)))</f>
        <v>38</v>
      </c>
      <c r="X7" s="275">
        <v>80000</v>
      </c>
      <c r="Y7" s="260">
        <f>ROUND(X7*0.293,2-LEN(INT(X7*0.293)))</f>
        <v>23000</v>
      </c>
      <c r="Z7" s="259">
        <v>45</v>
      </c>
      <c r="AA7" s="274">
        <f t="shared" ref="AA7:AA27" si="2">IF(ISNUMBER(Z7)=TRUE,ROUND((5/9)*(Z7-32),1),"")</f>
        <v>7.2</v>
      </c>
      <c r="AB7" s="259">
        <v>8.5</v>
      </c>
      <c r="AC7" s="274">
        <f>ROUND(AB7*3.8,2-LEN(INT(AB7*3.8)))</f>
        <v>32</v>
      </c>
      <c r="AD7" s="314">
        <v>180</v>
      </c>
      <c r="AE7" s="274">
        <f t="shared" ref="AE7:AE27" si="3">IF(ISNUMBER(AD7)=TRUE,ROUND((5/9)*(AD7-32),1),"")</f>
        <v>82.2</v>
      </c>
      <c r="AF7" s="259">
        <v>10</v>
      </c>
      <c r="AG7" s="274">
        <f>ROUND(AF7*2.989,2-LEN(INT(AF7*2.989)))</f>
        <v>30</v>
      </c>
      <c r="AH7" s="259">
        <v>1.25</v>
      </c>
      <c r="AI7" s="260">
        <f>ROUND(AH7*25,2-LEN(INT(AH7*25)))</f>
        <v>31</v>
      </c>
      <c r="AJ7" s="259">
        <v>8</v>
      </c>
      <c r="AK7" s="259">
        <v>1.5</v>
      </c>
      <c r="AL7" s="260">
        <f>ROUND(AK7*746,2-LEN(INT(AK7*746)))</f>
        <v>1100</v>
      </c>
      <c r="AM7" s="264">
        <v>3</v>
      </c>
      <c r="AN7" s="264">
        <v>208</v>
      </c>
      <c r="AO7" s="259">
        <v>1750</v>
      </c>
      <c r="AP7" s="246" t="s">
        <v>1111</v>
      </c>
      <c r="AQ7" s="247" t="s">
        <v>1138</v>
      </c>
      <c r="AR7" s="392"/>
      <c r="AS7" s="302"/>
      <c r="AT7" s="302"/>
      <c r="AU7" s="302"/>
      <c r="AV7" s="302"/>
      <c r="AW7" s="302"/>
      <c r="AX7" s="302"/>
      <c r="AY7" s="302"/>
      <c r="AZ7" s="249"/>
    </row>
    <row r="8" spans="1:52" s="32" customFormat="1" ht="32.1" customHeight="1" x14ac:dyDescent="0.25">
      <c r="A8" s="47" t="s">
        <v>1629</v>
      </c>
      <c r="B8" s="182" t="s">
        <v>1630</v>
      </c>
      <c r="C8" s="182" t="s">
        <v>1151</v>
      </c>
      <c r="D8" s="165">
        <v>1100</v>
      </c>
      <c r="E8" s="183">
        <f>ROUND(D8*0.472,2-LEN(INT(D8*0.472)))</f>
        <v>520</v>
      </c>
      <c r="F8" s="165">
        <v>0.5</v>
      </c>
      <c r="G8" s="183">
        <f>ROUND(F8*250,2-LEN(INT(F8*250)))</f>
        <v>130</v>
      </c>
      <c r="H8" s="165">
        <v>26000</v>
      </c>
      <c r="I8" s="183">
        <f>ROUND(H8*0.293,2-LEN(INT(H8*0.293)))</f>
        <v>7600</v>
      </c>
      <c r="J8" s="165">
        <v>32000</v>
      </c>
      <c r="K8" s="183">
        <f>ROUND(J8*0.293,2-LEN(INT(J8*0.293)))</f>
        <v>9400</v>
      </c>
      <c r="L8" s="165">
        <v>85</v>
      </c>
      <c r="M8" s="274">
        <f t="shared" ref="M8:M27" si="4">IF(ISNUMBER(L8)=TRUE,ROUND((5/9)*(L8-32),1),"")</f>
        <v>29.4</v>
      </c>
      <c r="N8" s="165">
        <v>69</v>
      </c>
      <c r="O8" s="274">
        <f t="shared" si="0"/>
        <v>20.6</v>
      </c>
      <c r="P8" s="165">
        <v>6</v>
      </c>
      <c r="Q8" s="181">
        <f>ROUND(P8*13.16,2-LEN(INT(P8*13.16)))</f>
        <v>79</v>
      </c>
      <c r="R8" s="172">
        <v>42</v>
      </c>
      <c r="S8" s="274">
        <f t="shared" si="1"/>
        <v>5.6</v>
      </c>
      <c r="T8" s="165">
        <v>10</v>
      </c>
      <c r="U8" s="181">
        <f>ROUND(T8*2.989,2-LEN(INT(T8*2.989)))</f>
        <v>30</v>
      </c>
      <c r="V8" s="165">
        <v>1.25</v>
      </c>
      <c r="W8" s="183">
        <f>ROUND(V8*25,2-LEN(INT(V8*25)))</f>
        <v>31</v>
      </c>
      <c r="X8" s="174">
        <v>58000</v>
      </c>
      <c r="Y8" s="183">
        <f>ROUND(X8*0.293,2-LEN(INT(X8*0.293)))</f>
        <v>17000</v>
      </c>
      <c r="Z8" s="165">
        <v>45</v>
      </c>
      <c r="AA8" s="274">
        <f t="shared" si="2"/>
        <v>7.2</v>
      </c>
      <c r="AB8" s="165">
        <v>6</v>
      </c>
      <c r="AC8" s="181">
        <f>ROUND(AB8*3.8,2-LEN(INT(AB8*3.8)))</f>
        <v>23</v>
      </c>
      <c r="AD8" s="172">
        <v>180</v>
      </c>
      <c r="AE8" s="274">
        <f t="shared" si="3"/>
        <v>82.2</v>
      </c>
      <c r="AF8" s="165">
        <v>10</v>
      </c>
      <c r="AG8" s="181">
        <f>ROUND(AF8*2.989,2-LEN(INT(AF8*2.989)))</f>
        <v>30</v>
      </c>
      <c r="AH8" s="165">
        <v>1.25</v>
      </c>
      <c r="AI8" s="183">
        <f>ROUND(AH8*25,2-LEN(INT(AH8*25)))</f>
        <v>31</v>
      </c>
      <c r="AJ8" s="165"/>
      <c r="AK8" s="165">
        <v>1</v>
      </c>
      <c r="AL8" s="183">
        <f>ROUND(AK8*746,2-LEN(INT(AK8*746)))</f>
        <v>750</v>
      </c>
      <c r="AM8" s="185">
        <v>3</v>
      </c>
      <c r="AN8" s="185">
        <v>208</v>
      </c>
      <c r="AO8" s="165">
        <v>1750</v>
      </c>
      <c r="AP8" s="182" t="s">
        <v>1111</v>
      </c>
      <c r="AQ8" s="46"/>
      <c r="AR8" s="393"/>
      <c r="AS8" s="67"/>
      <c r="AT8" s="67"/>
      <c r="AU8" s="67"/>
      <c r="AV8" s="67"/>
      <c r="AW8" s="67"/>
      <c r="AX8" s="67"/>
      <c r="AY8" s="67"/>
      <c r="AZ8" s="244"/>
    </row>
    <row r="9" spans="1:52" s="32" customFormat="1" ht="32.1" customHeight="1" x14ac:dyDescent="0.25">
      <c r="A9" s="47"/>
      <c r="B9" s="182"/>
      <c r="C9" s="182"/>
      <c r="D9" s="182"/>
      <c r="E9" s="183">
        <f t="shared" ref="E9:E27" si="5">ROUND(D9*0.472,2-LEN(INT(D9*0.472)))</f>
        <v>0</v>
      </c>
      <c r="F9" s="182"/>
      <c r="G9" s="183">
        <f t="shared" ref="G9:G27" si="6">ROUND(F9*250,2-LEN(INT(F9*250)))</f>
        <v>0</v>
      </c>
      <c r="H9" s="182"/>
      <c r="I9" s="183">
        <f t="shared" ref="I9:I27" si="7">ROUND(H9*0.293,2-LEN(INT(H9*0.293)))</f>
        <v>0</v>
      </c>
      <c r="J9" s="182"/>
      <c r="K9" s="183">
        <f t="shared" ref="K9:K27" si="8">ROUND(J9*0.293,2-LEN(INT(J9*0.293)))</f>
        <v>0</v>
      </c>
      <c r="L9" s="182"/>
      <c r="M9" s="274" t="str">
        <f t="shared" si="4"/>
        <v/>
      </c>
      <c r="N9" s="182"/>
      <c r="O9" s="274" t="str">
        <f t="shared" si="0"/>
        <v/>
      </c>
      <c r="P9" s="182"/>
      <c r="Q9" s="181">
        <f t="shared" ref="Q9:Q27" si="9">ROUND(P9*13.16,2-LEN(INT(P9*13.16)))</f>
        <v>0</v>
      </c>
      <c r="R9" s="159"/>
      <c r="S9" s="274" t="str">
        <f t="shared" si="1"/>
        <v/>
      </c>
      <c r="T9" s="182"/>
      <c r="U9" s="181">
        <f t="shared" ref="U9:U27" si="10">ROUND(T9*2.989,2-LEN(INT(T9*2.989)))</f>
        <v>0</v>
      </c>
      <c r="V9" s="182"/>
      <c r="W9" s="183">
        <f t="shared" ref="W9:W27" si="11">ROUND(V9*25,2-LEN(INT(V9*25)))</f>
        <v>0</v>
      </c>
      <c r="X9" s="174"/>
      <c r="Y9" s="183">
        <f t="shared" ref="Y9:Y27" si="12">ROUND(X9*0.293,2-LEN(INT(X9*0.293)))</f>
        <v>0</v>
      </c>
      <c r="Z9" s="182"/>
      <c r="AA9" s="274" t="str">
        <f t="shared" si="2"/>
        <v/>
      </c>
      <c r="AB9" s="182"/>
      <c r="AC9" s="181">
        <f t="shared" ref="AC9:AC27" si="13">ROUND(AB9*3.8,2-LEN(INT(AB9*3.8)))</f>
        <v>0</v>
      </c>
      <c r="AD9" s="172"/>
      <c r="AE9" s="274" t="str">
        <f t="shared" si="3"/>
        <v/>
      </c>
      <c r="AF9" s="182"/>
      <c r="AG9" s="181">
        <f t="shared" ref="AG9:AG27" si="14">ROUND(AF9*2.989,2-LEN(INT(AF9*2.989)))</f>
        <v>0</v>
      </c>
      <c r="AH9" s="182"/>
      <c r="AI9" s="183">
        <f t="shared" ref="AI9:AI27" si="15">ROUND(AH9*25,2-LEN(INT(AH9*25)))</f>
        <v>0</v>
      </c>
      <c r="AJ9" s="165"/>
      <c r="AK9" s="182"/>
      <c r="AL9" s="183">
        <f t="shared" ref="AL9:AL27" si="16">ROUND(AK9*746,2-LEN(INT(AK9*746)))</f>
        <v>0</v>
      </c>
      <c r="AM9" s="185"/>
      <c r="AN9" s="185"/>
      <c r="AO9" s="182"/>
      <c r="AP9" s="182"/>
      <c r="AQ9" s="46"/>
      <c r="AR9" s="393"/>
      <c r="AS9" s="67"/>
      <c r="AT9" s="67"/>
      <c r="AU9" s="67"/>
      <c r="AV9" s="67"/>
      <c r="AW9" s="67"/>
      <c r="AX9" s="67"/>
      <c r="AY9" s="67"/>
      <c r="AZ9" s="244"/>
    </row>
    <row r="10" spans="1:52" s="32" customFormat="1" ht="32.1" customHeight="1" x14ac:dyDescent="0.25">
      <c r="A10" s="47"/>
      <c r="B10" s="182"/>
      <c r="C10" s="182"/>
      <c r="D10" s="182"/>
      <c r="E10" s="183">
        <f t="shared" si="5"/>
        <v>0</v>
      </c>
      <c r="F10" s="182"/>
      <c r="G10" s="183">
        <f t="shared" si="6"/>
        <v>0</v>
      </c>
      <c r="H10" s="182"/>
      <c r="I10" s="183">
        <f t="shared" si="7"/>
        <v>0</v>
      </c>
      <c r="J10" s="182"/>
      <c r="K10" s="183">
        <f t="shared" si="8"/>
        <v>0</v>
      </c>
      <c r="L10" s="182"/>
      <c r="M10" s="274" t="str">
        <f t="shared" si="4"/>
        <v/>
      </c>
      <c r="N10" s="182"/>
      <c r="O10" s="274" t="str">
        <f t="shared" si="0"/>
        <v/>
      </c>
      <c r="P10" s="182"/>
      <c r="Q10" s="181">
        <f t="shared" si="9"/>
        <v>0</v>
      </c>
      <c r="R10" s="159"/>
      <c r="S10" s="274" t="str">
        <f t="shared" si="1"/>
        <v/>
      </c>
      <c r="T10" s="182"/>
      <c r="U10" s="181">
        <f t="shared" si="10"/>
        <v>0</v>
      </c>
      <c r="V10" s="182"/>
      <c r="W10" s="183">
        <f t="shared" si="11"/>
        <v>0</v>
      </c>
      <c r="X10" s="174"/>
      <c r="Y10" s="183">
        <f t="shared" si="12"/>
        <v>0</v>
      </c>
      <c r="Z10" s="182"/>
      <c r="AA10" s="274" t="str">
        <f t="shared" si="2"/>
        <v/>
      </c>
      <c r="AB10" s="182"/>
      <c r="AC10" s="181">
        <f t="shared" si="13"/>
        <v>0</v>
      </c>
      <c r="AD10" s="172"/>
      <c r="AE10" s="274" t="str">
        <f t="shared" si="3"/>
        <v/>
      </c>
      <c r="AF10" s="182"/>
      <c r="AG10" s="181">
        <f t="shared" si="14"/>
        <v>0</v>
      </c>
      <c r="AH10" s="182"/>
      <c r="AI10" s="183">
        <f t="shared" si="15"/>
        <v>0</v>
      </c>
      <c r="AJ10" s="165"/>
      <c r="AK10" s="182"/>
      <c r="AL10" s="183">
        <f t="shared" si="16"/>
        <v>0</v>
      </c>
      <c r="AM10" s="185"/>
      <c r="AN10" s="185"/>
      <c r="AO10" s="182"/>
      <c r="AP10" s="182"/>
      <c r="AQ10" s="46"/>
      <c r="AR10" s="393"/>
      <c r="AS10" s="67"/>
      <c r="AT10" s="67"/>
      <c r="AU10" s="67"/>
      <c r="AV10" s="67"/>
      <c r="AW10" s="67"/>
      <c r="AX10" s="67"/>
      <c r="AY10" s="67"/>
      <c r="AZ10" s="244"/>
    </row>
    <row r="11" spans="1:52" s="32" customFormat="1" ht="32.1" customHeight="1" x14ac:dyDescent="0.25">
      <c r="A11" s="47"/>
      <c r="B11" s="182"/>
      <c r="C11" s="182"/>
      <c r="D11" s="182"/>
      <c r="E11" s="183">
        <f t="shared" si="5"/>
        <v>0</v>
      </c>
      <c r="F11" s="182"/>
      <c r="G11" s="183">
        <f t="shared" si="6"/>
        <v>0</v>
      </c>
      <c r="H11" s="182"/>
      <c r="I11" s="183">
        <f t="shared" si="7"/>
        <v>0</v>
      </c>
      <c r="J11" s="182"/>
      <c r="K11" s="183">
        <f t="shared" si="8"/>
        <v>0</v>
      </c>
      <c r="L11" s="182"/>
      <c r="M11" s="274" t="str">
        <f t="shared" si="4"/>
        <v/>
      </c>
      <c r="N11" s="182"/>
      <c r="O11" s="274" t="str">
        <f t="shared" si="0"/>
        <v/>
      </c>
      <c r="P11" s="182"/>
      <c r="Q11" s="181">
        <f t="shared" si="9"/>
        <v>0</v>
      </c>
      <c r="R11" s="159"/>
      <c r="S11" s="274" t="str">
        <f t="shared" si="1"/>
        <v/>
      </c>
      <c r="T11" s="182"/>
      <c r="U11" s="181">
        <f t="shared" si="10"/>
        <v>0</v>
      </c>
      <c r="V11" s="182"/>
      <c r="W11" s="183">
        <f t="shared" si="11"/>
        <v>0</v>
      </c>
      <c r="X11" s="174"/>
      <c r="Y11" s="183">
        <f t="shared" si="12"/>
        <v>0</v>
      </c>
      <c r="Z11" s="182"/>
      <c r="AA11" s="274" t="str">
        <f t="shared" si="2"/>
        <v/>
      </c>
      <c r="AB11" s="182"/>
      <c r="AC11" s="181">
        <f t="shared" si="13"/>
        <v>0</v>
      </c>
      <c r="AD11" s="172"/>
      <c r="AE11" s="274" t="str">
        <f t="shared" si="3"/>
        <v/>
      </c>
      <c r="AF11" s="182"/>
      <c r="AG11" s="181">
        <f t="shared" si="14"/>
        <v>0</v>
      </c>
      <c r="AH11" s="182"/>
      <c r="AI11" s="183">
        <f t="shared" si="15"/>
        <v>0</v>
      </c>
      <c r="AJ11" s="165"/>
      <c r="AK11" s="182"/>
      <c r="AL11" s="183">
        <f t="shared" si="16"/>
        <v>0</v>
      </c>
      <c r="AM11" s="185"/>
      <c r="AN11" s="185"/>
      <c r="AO11" s="182"/>
      <c r="AP11" s="182"/>
      <c r="AQ11" s="46"/>
      <c r="AR11" s="393"/>
      <c r="AS11" s="67"/>
      <c r="AT11" s="67"/>
      <c r="AU11" s="67"/>
      <c r="AV11" s="67"/>
      <c r="AW11" s="67"/>
      <c r="AX11" s="67"/>
      <c r="AY11" s="67"/>
      <c r="AZ11" s="244"/>
    </row>
    <row r="12" spans="1:52" s="32" customFormat="1" ht="32.1" customHeight="1" x14ac:dyDescent="0.25">
      <c r="A12" s="47"/>
      <c r="B12" s="182"/>
      <c r="C12" s="182"/>
      <c r="D12" s="182"/>
      <c r="E12" s="183">
        <f t="shared" si="5"/>
        <v>0</v>
      </c>
      <c r="F12" s="182"/>
      <c r="G12" s="183">
        <f t="shared" si="6"/>
        <v>0</v>
      </c>
      <c r="H12" s="182"/>
      <c r="I12" s="183">
        <f t="shared" si="7"/>
        <v>0</v>
      </c>
      <c r="J12" s="182"/>
      <c r="K12" s="183">
        <f t="shared" si="8"/>
        <v>0</v>
      </c>
      <c r="L12" s="182"/>
      <c r="M12" s="274" t="str">
        <f t="shared" si="4"/>
        <v/>
      </c>
      <c r="N12" s="182"/>
      <c r="O12" s="274" t="str">
        <f t="shared" si="0"/>
        <v/>
      </c>
      <c r="P12" s="182"/>
      <c r="Q12" s="181">
        <f t="shared" si="9"/>
        <v>0</v>
      </c>
      <c r="R12" s="159"/>
      <c r="S12" s="274" t="str">
        <f t="shared" si="1"/>
        <v/>
      </c>
      <c r="T12" s="182"/>
      <c r="U12" s="181">
        <f t="shared" si="10"/>
        <v>0</v>
      </c>
      <c r="V12" s="182"/>
      <c r="W12" s="183">
        <f t="shared" si="11"/>
        <v>0</v>
      </c>
      <c r="X12" s="174"/>
      <c r="Y12" s="183">
        <f t="shared" si="12"/>
        <v>0</v>
      </c>
      <c r="Z12" s="182"/>
      <c r="AA12" s="274" t="str">
        <f t="shared" si="2"/>
        <v/>
      </c>
      <c r="AB12" s="182"/>
      <c r="AC12" s="181">
        <f t="shared" si="13"/>
        <v>0</v>
      </c>
      <c r="AD12" s="172"/>
      <c r="AE12" s="274" t="str">
        <f t="shared" si="3"/>
        <v/>
      </c>
      <c r="AF12" s="182"/>
      <c r="AG12" s="181">
        <f t="shared" si="14"/>
        <v>0</v>
      </c>
      <c r="AH12" s="182"/>
      <c r="AI12" s="183">
        <f t="shared" si="15"/>
        <v>0</v>
      </c>
      <c r="AJ12" s="165"/>
      <c r="AK12" s="182"/>
      <c r="AL12" s="183">
        <f t="shared" si="16"/>
        <v>0</v>
      </c>
      <c r="AM12" s="185"/>
      <c r="AN12" s="185"/>
      <c r="AO12" s="182"/>
      <c r="AP12" s="182"/>
      <c r="AQ12" s="46"/>
      <c r="AR12" s="393"/>
      <c r="AS12" s="67"/>
      <c r="AT12" s="67"/>
      <c r="AU12" s="67"/>
      <c r="AV12" s="67"/>
      <c r="AW12" s="67"/>
      <c r="AX12" s="67"/>
      <c r="AY12" s="67"/>
      <c r="AZ12" s="244"/>
    </row>
    <row r="13" spans="1:52" s="32" customFormat="1" ht="32.1" customHeight="1" x14ac:dyDescent="0.25">
      <c r="A13" s="47"/>
      <c r="B13" s="182"/>
      <c r="C13" s="182"/>
      <c r="D13" s="182"/>
      <c r="E13" s="183">
        <f t="shared" si="5"/>
        <v>0</v>
      </c>
      <c r="F13" s="182"/>
      <c r="G13" s="183">
        <f t="shared" si="6"/>
        <v>0</v>
      </c>
      <c r="H13" s="182"/>
      <c r="I13" s="183">
        <f t="shared" si="7"/>
        <v>0</v>
      </c>
      <c r="J13" s="182"/>
      <c r="K13" s="183">
        <f t="shared" si="8"/>
        <v>0</v>
      </c>
      <c r="L13" s="182"/>
      <c r="M13" s="274" t="str">
        <f t="shared" si="4"/>
        <v/>
      </c>
      <c r="N13" s="182"/>
      <c r="O13" s="274" t="str">
        <f t="shared" si="0"/>
        <v/>
      </c>
      <c r="P13" s="182"/>
      <c r="Q13" s="181">
        <f t="shared" si="9"/>
        <v>0</v>
      </c>
      <c r="R13" s="159"/>
      <c r="S13" s="274" t="str">
        <f t="shared" si="1"/>
        <v/>
      </c>
      <c r="T13" s="182"/>
      <c r="U13" s="181">
        <f t="shared" si="10"/>
        <v>0</v>
      </c>
      <c r="V13" s="182"/>
      <c r="W13" s="183">
        <f t="shared" si="11"/>
        <v>0</v>
      </c>
      <c r="X13" s="174"/>
      <c r="Y13" s="183">
        <f t="shared" si="12"/>
        <v>0</v>
      </c>
      <c r="Z13" s="182"/>
      <c r="AA13" s="274" t="str">
        <f t="shared" si="2"/>
        <v/>
      </c>
      <c r="AB13" s="182"/>
      <c r="AC13" s="181">
        <f t="shared" si="13"/>
        <v>0</v>
      </c>
      <c r="AD13" s="172"/>
      <c r="AE13" s="274" t="str">
        <f t="shared" si="3"/>
        <v/>
      </c>
      <c r="AF13" s="182"/>
      <c r="AG13" s="181">
        <f t="shared" si="14"/>
        <v>0</v>
      </c>
      <c r="AH13" s="182"/>
      <c r="AI13" s="183">
        <f t="shared" si="15"/>
        <v>0</v>
      </c>
      <c r="AJ13" s="165"/>
      <c r="AK13" s="182"/>
      <c r="AL13" s="183">
        <f t="shared" si="16"/>
        <v>0</v>
      </c>
      <c r="AM13" s="185"/>
      <c r="AN13" s="185"/>
      <c r="AO13" s="182"/>
      <c r="AP13" s="182"/>
      <c r="AQ13" s="46"/>
      <c r="AR13" s="393"/>
      <c r="AS13" s="67"/>
      <c r="AT13" s="67"/>
      <c r="AU13" s="67"/>
      <c r="AV13" s="67"/>
      <c r="AW13" s="67"/>
      <c r="AX13" s="67"/>
      <c r="AY13" s="67"/>
      <c r="AZ13" s="244"/>
    </row>
    <row r="14" spans="1:52" s="32" customFormat="1" ht="32.1" customHeight="1" x14ac:dyDescent="0.25">
      <c r="A14" s="47"/>
      <c r="B14" s="182"/>
      <c r="C14" s="182"/>
      <c r="D14" s="182"/>
      <c r="E14" s="183">
        <f t="shared" si="5"/>
        <v>0</v>
      </c>
      <c r="F14" s="182"/>
      <c r="G14" s="183">
        <f t="shared" si="6"/>
        <v>0</v>
      </c>
      <c r="H14" s="182"/>
      <c r="I14" s="183">
        <f t="shared" si="7"/>
        <v>0</v>
      </c>
      <c r="J14" s="182"/>
      <c r="K14" s="183">
        <f t="shared" si="8"/>
        <v>0</v>
      </c>
      <c r="L14" s="182"/>
      <c r="M14" s="274" t="str">
        <f t="shared" si="4"/>
        <v/>
      </c>
      <c r="N14" s="182"/>
      <c r="O14" s="274" t="str">
        <f t="shared" si="0"/>
        <v/>
      </c>
      <c r="P14" s="182"/>
      <c r="Q14" s="181">
        <f t="shared" si="9"/>
        <v>0</v>
      </c>
      <c r="R14" s="159"/>
      <c r="S14" s="274" t="str">
        <f t="shared" si="1"/>
        <v/>
      </c>
      <c r="T14" s="182"/>
      <c r="U14" s="181">
        <f t="shared" si="10"/>
        <v>0</v>
      </c>
      <c r="V14" s="182"/>
      <c r="W14" s="183">
        <f t="shared" si="11"/>
        <v>0</v>
      </c>
      <c r="X14" s="174"/>
      <c r="Y14" s="183">
        <f t="shared" si="12"/>
        <v>0</v>
      </c>
      <c r="Z14" s="182"/>
      <c r="AA14" s="274" t="str">
        <f t="shared" si="2"/>
        <v/>
      </c>
      <c r="AB14" s="182"/>
      <c r="AC14" s="181">
        <f t="shared" si="13"/>
        <v>0</v>
      </c>
      <c r="AD14" s="172"/>
      <c r="AE14" s="274" t="str">
        <f t="shared" si="3"/>
        <v/>
      </c>
      <c r="AF14" s="182"/>
      <c r="AG14" s="181">
        <f t="shared" si="14"/>
        <v>0</v>
      </c>
      <c r="AH14" s="182"/>
      <c r="AI14" s="183">
        <f t="shared" si="15"/>
        <v>0</v>
      </c>
      <c r="AJ14" s="165"/>
      <c r="AK14" s="182"/>
      <c r="AL14" s="183">
        <f t="shared" si="16"/>
        <v>0</v>
      </c>
      <c r="AM14" s="185"/>
      <c r="AN14" s="185"/>
      <c r="AO14" s="182"/>
      <c r="AP14" s="182"/>
      <c r="AQ14" s="46"/>
      <c r="AR14" s="393"/>
      <c r="AS14" s="67"/>
      <c r="AT14" s="67"/>
      <c r="AU14" s="67"/>
      <c r="AV14" s="67"/>
      <c r="AW14" s="67"/>
      <c r="AX14" s="67"/>
      <c r="AY14" s="67"/>
      <c r="AZ14" s="244"/>
    </row>
    <row r="15" spans="1:52" s="32" customFormat="1" ht="32.1" customHeight="1" x14ac:dyDescent="0.25">
      <c r="A15" s="47"/>
      <c r="B15" s="182"/>
      <c r="C15" s="182"/>
      <c r="D15" s="182"/>
      <c r="E15" s="183">
        <f t="shared" si="5"/>
        <v>0</v>
      </c>
      <c r="F15" s="182"/>
      <c r="G15" s="183">
        <f t="shared" si="6"/>
        <v>0</v>
      </c>
      <c r="H15" s="182"/>
      <c r="I15" s="183">
        <f t="shared" si="7"/>
        <v>0</v>
      </c>
      <c r="J15" s="182"/>
      <c r="K15" s="183">
        <f t="shared" si="8"/>
        <v>0</v>
      </c>
      <c r="L15" s="182"/>
      <c r="M15" s="274" t="str">
        <f t="shared" si="4"/>
        <v/>
      </c>
      <c r="N15" s="182"/>
      <c r="O15" s="274" t="str">
        <f t="shared" si="0"/>
        <v/>
      </c>
      <c r="P15" s="182"/>
      <c r="Q15" s="181">
        <f t="shared" si="9"/>
        <v>0</v>
      </c>
      <c r="R15" s="159"/>
      <c r="S15" s="274" t="str">
        <f t="shared" si="1"/>
        <v/>
      </c>
      <c r="T15" s="182"/>
      <c r="U15" s="181">
        <f t="shared" si="10"/>
        <v>0</v>
      </c>
      <c r="V15" s="182"/>
      <c r="W15" s="183">
        <f t="shared" si="11"/>
        <v>0</v>
      </c>
      <c r="X15" s="174"/>
      <c r="Y15" s="183">
        <f t="shared" si="12"/>
        <v>0</v>
      </c>
      <c r="Z15" s="182"/>
      <c r="AA15" s="274" t="str">
        <f t="shared" si="2"/>
        <v/>
      </c>
      <c r="AB15" s="182"/>
      <c r="AC15" s="181">
        <f t="shared" si="13"/>
        <v>0</v>
      </c>
      <c r="AD15" s="172"/>
      <c r="AE15" s="274" t="str">
        <f t="shared" si="3"/>
        <v/>
      </c>
      <c r="AF15" s="182"/>
      <c r="AG15" s="181">
        <f t="shared" si="14"/>
        <v>0</v>
      </c>
      <c r="AH15" s="182"/>
      <c r="AI15" s="183">
        <f t="shared" si="15"/>
        <v>0</v>
      </c>
      <c r="AJ15" s="165"/>
      <c r="AK15" s="182"/>
      <c r="AL15" s="183">
        <f t="shared" si="16"/>
        <v>0</v>
      </c>
      <c r="AM15" s="185"/>
      <c r="AN15" s="185"/>
      <c r="AO15" s="182"/>
      <c r="AP15" s="182"/>
      <c r="AQ15" s="46"/>
      <c r="AR15" s="393"/>
      <c r="AS15" s="67"/>
      <c r="AT15" s="67"/>
      <c r="AU15" s="67"/>
      <c r="AV15" s="67"/>
      <c r="AW15" s="67"/>
      <c r="AX15" s="67"/>
      <c r="AY15" s="67"/>
      <c r="AZ15" s="244"/>
    </row>
    <row r="16" spans="1:52" s="32" customFormat="1" ht="32.1" customHeight="1" x14ac:dyDescent="0.25">
      <c r="A16" s="47"/>
      <c r="B16" s="182"/>
      <c r="C16" s="182"/>
      <c r="D16" s="182"/>
      <c r="E16" s="183">
        <f t="shared" si="5"/>
        <v>0</v>
      </c>
      <c r="F16" s="182"/>
      <c r="G16" s="183">
        <f t="shared" si="6"/>
        <v>0</v>
      </c>
      <c r="H16" s="182"/>
      <c r="I16" s="183">
        <f t="shared" si="7"/>
        <v>0</v>
      </c>
      <c r="J16" s="182"/>
      <c r="K16" s="183">
        <f t="shared" si="8"/>
        <v>0</v>
      </c>
      <c r="L16" s="182"/>
      <c r="M16" s="274" t="str">
        <f t="shared" si="4"/>
        <v/>
      </c>
      <c r="N16" s="182"/>
      <c r="O16" s="274" t="str">
        <f t="shared" si="0"/>
        <v/>
      </c>
      <c r="P16" s="182"/>
      <c r="Q16" s="181">
        <f t="shared" si="9"/>
        <v>0</v>
      </c>
      <c r="R16" s="159"/>
      <c r="S16" s="274" t="str">
        <f t="shared" si="1"/>
        <v/>
      </c>
      <c r="T16" s="182"/>
      <c r="U16" s="181">
        <f t="shared" si="10"/>
        <v>0</v>
      </c>
      <c r="V16" s="182"/>
      <c r="W16" s="183">
        <f t="shared" si="11"/>
        <v>0</v>
      </c>
      <c r="X16" s="174"/>
      <c r="Y16" s="183">
        <f t="shared" si="12"/>
        <v>0</v>
      </c>
      <c r="Z16" s="182"/>
      <c r="AA16" s="274" t="str">
        <f t="shared" si="2"/>
        <v/>
      </c>
      <c r="AB16" s="182"/>
      <c r="AC16" s="181">
        <f t="shared" si="13"/>
        <v>0</v>
      </c>
      <c r="AD16" s="172"/>
      <c r="AE16" s="274" t="str">
        <f t="shared" si="3"/>
        <v/>
      </c>
      <c r="AF16" s="182"/>
      <c r="AG16" s="181">
        <f t="shared" si="14"/>
        <v>0</v>
      </c>
      <c r="AH16" s="182"/>
      <c r="AI16" s="183">
        <f t="shared" si="15"/>
        <v>0</v>
      </c>
      <c r="AJ16" s="165"/>
      <c r="AK16" s="182"/>
      <c r="AL16" s="183">
        <f t="shared" si="16"/>
        <v>0</v>
      </c>
      <c r="AM16" s="185"/>
      <c r="AN16" s="185"/>
      <c r="AO16" s="182"/>
      <c r="AP16" s="182"/>
      <c r="AQ16" s="46"/>
      <c r="AR16" s="393"/>
      <c r="AS16" s="67"/>
      <c r="AT16" s="67"/>
      <c r="AU16" s="67"/>
      <c r="AV16" s="67"/>
      <c r="AW16" s="67"/>
      <c r="AX16" s="67"/>
      <c r="AY16" s="67"/>
      <c r="AZ16" s="244"/>
    </row>
    <row r="17" spans="1:52" s="32" customFormat="1" ht="32.1" customHeight="1" x14ac:dyDescent="0.25">
      <c r="A17" s="47"/>
      <c r="B17" s="182"/>
      <c r="C17" s="182"/>
      <c r="D17" s="182"/>
      <c r="E17" s="183">
        <f t="shared" si="5"/>
        <v>0</v>
      </c>
      <c r="F17" s="182"/>
      <c r="G17" s="183">
        <f t="shared" si="6"/>
        <v>0</v>
      </c>
      <c r="H17" s="182"/>
      <c r="I17" s="183">
        <f t="shared" si="7"/>
        <v>0</v>
      </c>
      <c r="J17" s="182"/>
      <c r="K17" s="183">
        <f t="shared" si="8"/>
        <v>0</v>
      </c>
      <c r="L17" s="182"/>
      <c r="M17" s="274" t="str">
        <f t="shared" si="4"/>
        <v/>
      </c>
      <c r="N17" s="182"/>
      <c r="O17" s="274" t="str">
        <f t="shared" si="0"/>
        <v/>
      </c>
      <c r="P17" s="182"/>
      <c r="Q17" s="181">
        <f t="shared" si="9"/>
        <v>0</v>
      </c>
      <c r="R17" s="159"/>
      <c r="S17" s="274" t="str">
        <f t="shared" si="1"/>
        <v/>
      </c>
      <c r="T17" s="182"/>
      <c r="U17" s="181">
        <f t="shared" si="10"/>
        <v>0</v>
      </c>
      <c r="V17" s="182"/>
      <c r="W17" s="183">
        <f t="shared" si="11"/>
        <v>0</v>
      </c>
      <c r="X17" s="174"/>
      <c r="Y17" s="183">
        <f t="shared" si="12"/>
        <v>0</v>
      </c>
      <c r="Z17" s="182"/>
      <c r="AA17" s="274" t="str">
        <f t="shared" si="2"/>
        <v/>
      </c>
      <c r="AB17" s="182"/>
      <c r="AC17" s="181">
        <f t="shared" si="13"/>
        <v>0</v>
      </c>
      <c r="AD17" s="172"/>
      <c r="AE17" s="274" t="str">
        <f t="shared" si="3"/>
        <v/>
      </c>
      <c r="AF17" s="182"/>
      <c r="AG17" s="181">
        <f t="shared" si="14"/>
        <v>0</v>
      </c>
      <c r="AH17" s="182"/>
      <c r="AI17" s="183">
        <f t="shared" si="15"/>
        <v>0</v>
      </c>
      <c r="AJ17" s="165"/>
      <c r="AK17" s="182"/>
      <c r="AL17" s="183">
        <f t="shared" si="16"/>
        <v>0</v>
      </c>
      <c r="AM17" s="185"/>
      <c r="AN17" s="185"/>
      <c r="AO17" s="182"/>
      <c r="AP17" s="182"/>
      <c r="AQ17" s="46"/>
      <c r="AR17" s="393"/>
      <c r="AS17" s="67"/>
      <c r="AT17" s="67"/>
      <c r="AU17" s="67"/>
      <c r="AV17" s="67"/>
      <c r="AW17" s="67"/>
      <c r="AX17" s="67"/>
      <c r="AY17" s="67"/>
      <c r="AZ17" s="244"/>
    </row>
    <row r="18" spans="1:52" s="32" customFormat="1" ht="32.1" customHeight="1" x14ac:dyDescent="0.25">
      <c r="A18" s="47"/>
      <c r="B18" s="182"/>
      <c r="C18" s="182"/>
      <c r="D18" s="182"/>
      <c r="E18" s="183">
        <f t="shared" si="5"/>
        <v>0</v>
      </c>
      <c r="F18" s="182"/>
      <c r="G18" s="183">
        <f t="shared" si="6"/>
        <v>0</v>
      </c>
      <c r="H18" s="182"/>
      <c r="I18" s="183">
        <f t="shared" si="7"/>
        <v>0</v>
      </c>
      <c r="J18" s="182"/>
      <c r="K18" s="183">
        <f t="shared" si="8"/>
        <v>0</v>
      </c>
      <c r="L18" s="182"/>
      <c r="M18" s="274" t="str">
        <f t="shared" si="4"/>
        <v/>
      </c>
      <c r="N18" s="182"/>
      <c r="O18" s="274" t="str">
        <f t="shared" si="0"/>
        <v/>
      </c>
      <c r="P18" s="182"/>
      <c r="Q18" s="181">
        <f t="shared" si="9"/>
        <v>0</v>
      </c>
      <c r="R18" s="159"/>
      <c r="S18" s="274" t="str">
        <f t="shared" si="1"/>
        <v/>
      </c>
      <c r="T18" s="182"/>
      <c r="U18" s="181">
        <f t="shared" si="10"/>
        <v>0</v>
      </c>
      <c r="V18" s="182"/>
      <c r="W18" s="183">
        <f t="shared" si="11"/>
        <v>0</v>
      </c>
      <c r="X18" s="174"/>
      <c r="Y18" s="183">
        <f t="shared" si="12"/>
        <v>0</v>
      </c>
      <c r="Z18" s="182"/>
      <c r="AA18" s="274" t="str">
        <f t="shared" si="2"/>
        <v/>
      </c>
      <c r="AB18" s="182"/>
      <c r="AC18" s="181">
        <f t="shared" si="13"/>
        <v>0</v>
      </c>
      <c r="AD18" s="172"/>
      <c r="AE18" s="274" t="str">
        <f t="shared" si="3"/>
        <v/>
      </c>
      <c r="AF18" s="182"/>
      <c r="AG18" s="181">
        <f t="shared" si="14"/>
        <v>0</v>
      </c>
      <c r="AH18" s="182"/>
      <c r="AI18" s="183">
        <f t="shared" si="15"/>
        <v>0</v>
      </c>
      <c r="AJ18" s="165"/>
      <c r="AK18" s="182"/>
      <c r="AL18" s="183">
        <f t="shared" si="16"/>
        <v>0</v>
      </c>
      <c r="AM18" s="185"/>
      <c r="AN18" s="185"/>
      <c r="AO18" s="182"/>
      <c r="AP18" s="182"/>
      <c r="AQ18" s="46"/>
      <c r="AR18" s="393"/>
      <c r="AS18" s="67"/>
      <c r="AT18" s="67"/>
      <c r="AU18" s="67"/>
      <c r="AV18" s="67"/>
      <c r="AW18" s="67"/>
      <c r="AX18" s="67"/>
      <c r="AY18" s="67"/>
      <c r="AZ18" s="244"/>
    </row>
    <row r="19" spans="1:52" s="32" customFormat="1" ht="32.1" customHeight="1" x14ac:dyDescent="0.25">
      <c r="A19" s="47"/>
      <c r="B19" s="182"/>
      <c r="C19" s="182"/>
      <c r="D19" s="182"/>
      <c r="E19" s="183">
        <f t="shared" si="5"/>
        <v>0</v>
      </c>
      <c r="F19" s="182"/>
      <c r="G19" s="183">
        <f t="shared" si="6"/>
        <v>0</v>
      </c>
      <c r="H19" s="182"/>
      <c r="I19" s="183">
        <f t="shared" si="7"/>
        <v>0</v>
      </c>
      <c r="J19" s="182"/>
      <c r="K19" s="183">
        <f t="shared" si="8"/>
        <v>0</v>
      </c>
      <c r="L19" s="182"/>
      <c r="M19" s="274" t="str">
        <f t="shared" si="4"/>
        <v/>
      </c>
      <c r="N19" s="182"/>
      <c r="O19" s="274" t="str">
        <f t="shared" si="0"/>
        <v/>
      </c>
      <c r="P19" s="182"/>
      <c r="Q19" s="181">
        <f t="shared" si="9"/>
        <v>0</v>
      </c>
      <c r="R19" s="159"/>
      <c r="S19" s="274" t="str">
        <f t="shared" si="1"/>
        <v/>
      </c>
      <c r="T19" s="182"/>
      <c r="U19" s="181">
        <f t="shared" si="10"/>
        <v>0</v>
      </c>
      <c r="V19" s="182"/>
      <c r="W19" s="183">
        <f t="shared" si="11"/>
        <v>0</v>
      </c>
      <c r="X19" s="174"/>
      <c r="Y19" s="183">
        <f t="shared" si="12"/>
        <v>0</v>
      </c>
      <c r="Z19" s="182"/>
      <c r="AA19" s="274" t="str">
        <f t="shared" si="2"/>
        <v/>
      </c>
      <c r="AB19" s="182"/>
      <c r="AC19" s="181">
        <f t="shared" si="13"/>
        <v>0</v>
      </c>
      <c r="AD19" s="172"/>
      <c r="AE19" s="274" t="str">
        <f t="shared" si="3"/>
        <v/>
      </c>
      <c r="AF19" s="182"/>
      <c r="AG19" s="181">
        <f t="shared" si="14"/>
        <v>0</v>
      </c>
      <c r="AH19" s="182"/>
      <c r="AI19" s="183">
        <f t="shared" si="15"/>
        <v>0</v>
      </c>
      <c r="AJ19" s="165"/>
      <c r="AK19" s="182"/>
      <c r="AL19" s="183">
        <f t="shared" si="16"/>
        <v>0</v>
      </c>
      <c r="AM19" s="185"/>
      <c r="AN19" s="185"/>
      <c r="AO19" s="182"/>
      <c r="AP19" s="182"/>
      <c r="AQ19" s="46"/>
      <c r="AR19" s="393"/>
      <c r="AS19" s="67"/>
      <c r="AT19" s="67"/>
      <c r="AU19" s="67"/>
      <c r="AV19" s="67"/>
      <c r="AW19" s="67"/>
      <c r="AX19" s="67"/>
      <c r="AY19" s="67"/>
      <c r="AZ19" s="244"/>
    </row>
    <row r="20" spans="1:52" s="32" customFormat="1" ht="32.1" customHeight="1" x14ac:dyDescent="0.25">
      <c r="A20" s="47"/>
      <c r="B20" s="182"/>
      <c r="C20" s="182"/>
      <c r="D20" s="182"/>
      <c r="E20" s="183">
        <f t="shared" si="5"/>
        <v>0</v>
      </c>
      <c r="F20" s="182"/>
      <c r="G20" s="183">
        <f t="shared" si="6"/>
        <v>0</v>
      </c>
      <c r="H20" s="182"/>
      <c r="I20" s="183">
        <f t="shared" si="7"/>
        <v>0</v>
      </c>
      <c r="J20" s="182"/>
      <c r="K20" s="183">
        <f t="shared" si="8"/>
        <v>0</v>
      </c>
      <c r="L20" s="182"/>
      <c r="M20" s="274" t="str">
        <f t="shared" si="4"/>
        <v/>
      </c>
      <c r="N20" s="182"/>
      <c r="O20" s="274" t="str">
        <f t="shared" si="0"/>
        <v/>
      </c>
      <c r="P20" s="182"/>
      <c r="Q20" s="181">
        <f t="shared" si="9"/>
        <v>0</v>
      </c>
      <c r="R20" s="159"/>
      <c r="S20" s="274" t="str">
        <f t="shared" si="1"/>
        <v/>
      </c>
      <c r="T20" s="182"/>
      <c r="U20" s="181">
        <f t="shared" si="10"/>
        <v>0</v>
      </c>
      <c r="V20" s="182"/>
      <c r="W20" s="183">
        <f t="shared" si="11"/>
        <v>0</v>
      </c>
      <c r="X20" s="174"/>
      <c r="Y20" s="183">
        <f t="shared" si="12"/>
        <v>0</v>
      </c>
      <c r="Z20" s="182"/>
      <c r="AA20" s="274" t="str">
        <f t="shared" si="2"/>
        <v/>
      </c>
      <c r="AB20" s="182"/>
      <c r="AC20" s="181">
        <f t="shared" si="13"/>
        <v>0</v>
      </c>
      <c r="AD20" s="172"/>
      <c r="AE20" s="274" t="str">
        <f t="shared" si="3"/>
        <v/>
      </c>
      <c r="AF20" s="182"/>
      <c r="AG20" s="181">
        <f t="shared" si="14"/>
        <v>0</v>
      </c>
      <c r="AH20" s="182"/>
      <c r="AI20" s="183">
        <f t="shared" si="15"/>
        <v>0</v>
      </c>
      <c r="AJ20" s="165"/>
      <c r="AK20" s="182"/>
      <c r="AL20" s="183">
        <f t="shared" si="16"/>
        <v>0</v>
      </c>
      <c r="AM20" s="185"/>
      <c r="AN20" s="185"/>
      <c r="AO20" s="182"/>
      <c r="AP20" s="182"/>
      <c r="AQ20" s="46"/>
      <c r="AR20" s="393"/>
      <c r="AS20" s="67"/>
      <c r="AT20" s="67"/>
      <c r="AU20" s="67"/>
      <c r="AV20" s="67"/>
      <c r="AW20" s="67"/>
      <c r="AX20" s="67"/>
      <c r="AY20" s="67"/>
      <c r="AZ20" s="244"/>
    </row>
    <row r="21" spans="1:52" s="32" customFormat="1" ht="32.1" customHeight="1" x14ac:dyDescent="0.25">
      <c r="A21" s="47"/>
      <c r="B21" s="182"/>
      <c r="C21" s="182"/>
      <c r="D21" s="182"/>
      <c r="E21" s="183">
        <f t="shared" si="5"/>
        <v>0</v>
      </c>
      <c r="F21" s="182"/>
      <c r="G21" s="183">
        <f t="shared" si="6"/>
        <v>0</v>
      </c>
      <c r="H21" s="182"/>
      <c r="I21" s="183">
        <f t="shared" si="7"/>
        <v>0</v>
      </c>
      <c r="J21" s="182"/>
      <c r="K21" s="183">
        <f t="shared" si="8"/>
        <v>0</v>
      </c>
      <c r="L21" s="182"/>
      <c r="M21" s="274" t="str">
        <f t="shared" si="4"/>
        <v/>
      </c>
      <c r="N21" s="182"/>
      <c r="O21" s="274" t="str">
        <f t="shared" si="0"/>
        <v/>
      </c>
      <c r="P21" s="182"/>
      <c r="Q21" s="181">
        <f t="shared" si="9"/>
        <v>0</v>
      </c>
      <c r="R21" s="159"/>
      <c r="S21" s="274" t="str">
        <f t="shared" si="1"/>
        <v/>
      </c>
      <c r="T21" s="182"/>
      <c r="U21" s="181">
        <f t="shared" si="10"/>
        <v>0</v>
      </c>
      <c r="V21" s="182"/>
      <c r="W21" s="183">
        <f t="shared" si="11"/>
        <v>0</v>
      </c>
      <c r="X21" s="174"/>
      <c r="Y21" s="183">
        <f t="shared" si="12"/>
        <v>0</v>
      </c>
      <c r="Z21" s="182"/>
      <c r="AA21" s="274" t="str">
        <f t="shared" si="2"/>
        <v/>
      </c>
      <c r="AB21" s="182"/>
      <c r="AC21" s="181">
        <f t="shared" si="13"/>
        <v>0</v>
      </c>
      <c r="AD21" s="172"/>
      <c r="AE21" s="274" t="str">
        <f t="shared" si="3"/>
        <v/>
      </c>
      <c r="AF21" s="182"/>
      <c r="AG21" s="181">
        <f t="shared" si="14"/>
        <v>0</v>
      </c>
      <c r="AH21" s="182"/>
      <c r="AI21" s="183">
        <f t="shared" si="15"/>
        <v>0</v>
      </c>
      <c r="AJ21" s="165"/>
      <c r="AK21" s="182"/>
      <c r="AL21" s="183">
        <f t="shared" si="16"/>
        <v>0</v>
      </c>
      <c r="AM21" s="185"/>
      <c r="AN21" s="185"/>
      <c r="AO21" s="182"/>
      <c r="AP21" s="182"/>
      <c r="AQ21" s="46"/>
      <c r="AR21" s="393"/>
      <c r="AS21" s="67"/>
      <c r="AT21" s="67"/>
      <c r="AU21" s="67"/>
      <c r="AV21" s="67"/>
      <c r="AW21" s="67"/>
      <c r="AX21" s="67"/>
      <c r="AY21" s="67"/>
      <c r="AZ21" s="244"/>
    </row>
    <row r="22" spans="1:52" s="32" customFormat="1" ht="32.1" customHeight="1" x14ac:dyDescent="0.25">
      <c r="A22" s="47"/>
      <c r="B22" s="182"/>
      <c r="C22" s="182"/>
      <c r="D22" s="182"/>
      <c r="E22" s="183">
        <f t="shared" si="5"/>
        <v>0</v>
      </c>
      <c r="F22" s="182"/>
      <c r="G22" s="183">
        <f t="shared" si="6"/>
        <v>0</v>
      </c>
      <c r="H22" s="182"/>
      <c r="I22" s="183">
        <f t="shared" si="7"/>
        <v>0</v>
      </c>
      <c r="J22" s="182"/>
      <c r="K22" s="183">
        <f t="shared" si="8"/>
        <v>0</v>
      </c>
      <c r="L22" s="182"/>
      <c r="M22" s="274" t="str">
        <f t="shared" si="4"/>
        <v/>
      </c>
      <c r="N22" s="182"/>
      <c r="O22" s="274" t="str">
        <f t="shared" si="0"/>
        <v/>
      </c>
      <c r="P22" s="182"/>
      <c r="Q22" s="181">
        <f t="shared" si="9"/>
        <v>0</v>
      </c>
      <c r="R22" s="159"/>
      <c r="S22" s="274" t="str">
        <f t="shared" si="1"/>
        <v/>
      </c>
      <c r="T22" s="182"/>
      <c r="U22" s="181">
        <f t="shared" si="10"/>
        <v>0</v>
      </c>
      <c r="V22" s="182"/>
      <c r="W22" s="183">
        <f t="shared" si="11"/>
        <v>0</v>
      </c>
      <c r="X22" s="174"/>
      <c r="Y22" s="183">
        <f t="shared" si="12"/>
        <v>0</v>
      </c>
      <c r="Z22" s="182"/>
      <c r="AA22" s="274" t="str">
        <f t="shared" si="2"/>
        <v/>
      </c>
      <c r="AB22" s="182"/>
      <c r="AC22" s="181">
        <f t="shared" si="13"/>
        <v>0</v>
      </c>
      <c r="AD22" s="172"/>
      <c r="AE22" s="274" t="str">
        <f t="shared" si="3"/>
        <v/>
      </c>
      <c r="AF22" s="182"/>
      <c r="AG22" s="181">
        <f t="shared" si="14"/>
        <v>0</v>
      </c>
      <c r="AH22" s="182"/>
      <c r="AI22" s="183">
        <f t="shared" si="15"/>
        <v>0</v>
      </c>
      <c r="AJ22" s="165"/>
      <c r="AK22" s="182"/>
      <c r="AL22" s="183">
        <f t="shared" si="16"/>
        <v>0</v>
      </c>
      <c r="AM22" s="185"/>
      <c r="AN22" s="185"/>
      <c r="AO22" s="182"/>
      <c r="AP22" s="182"/>
      <c r="AQ22" s="46"/>
      <c r="AR22" s="393"/>
      <c r="AS22" s="67"/>
      <c r="AT22" s="67"/>
      <c r="AU22" s="67"/>
      <c r="AV22" s="67"/>
      <c r="AW22" s="67"/>
      <c r="AX22" s="67"/>
      <c r="AY22" s="67"/>
      <c r="AZ22" s="244"/>
    </row>
    <row r="23" spans="1:52" s="32" customFormat="1" ht="32.1" customHeight="1" x14ac:dyDescent="0.25">
      <c r="A23" s="47"/>
      <c r="B23" s="182"/>
      <c r="C23" s="182"/>
      <c r="D23" s="182"/>
      <c r="E23" s="183">
        <f t="shared" si="5"/>
        <v>0</v>
      </c>
      <c r="F23" s="182"/>
      <c r="G23" s="183">
        <f t="shared" si="6"/>
        <v>0</v>
      </c>
      <c r="H23" s="182"/>
      <c r="I23" s="183">
        <f t="shared" si="7"/>
        <v>0</v>
      </c>
      <c r="J23" s="182"/>
      <c r="K23" s="183">
        <f t="shared" si="8"/>
        <v>0</v>
      </c>
      <c r="L23" s="182"/>
      <c r="M23" s="274" t="str">
        <f t="shared" si="4"/>
        <v/>
      </c>
      <c r="N23" s="182"/>
      <c r="O23" s="274" t="str">
        <f t="shared" si="0"/>
        <v/>
      </c>
      <c r="P23" s="182"/>
      <c r="Q23" s="181">
        <f t="shared" si="9"/>
        <v>0</v>
      </c>
      <c r="R23" s="159"/>
      <c r="S23" s="274" t="str">
        <f t="shared" si="1"/>
        <v/>
      </c>
      <c r="T23" s="182"/>
      <c r="U23" s="181">
        <f t="shared" si="10"/>
        <v>0</v>
      </c>
      <c r="V23" s="182"/>
      <c r="W23" s="183">
        <f t="shared" si="11"/>
        <v>0</v>
      </c>
      <c r="X23" s="174"/>
      <c r="Y23" s="183">
        <f t="shared" si="12"/>
        <v>0</v>
      </c>
      <c r="Z23" s="182"/>
      <c r="AA23" s="274" t="str">
        <f t="shared" si="2"/>
        <v/>
      </c>
      <c r="AB23" s="182"/>
      <c r="AC23" s="181">
        <f t="shared" si="13"/>
        <v>0</v>
      </c>
      <c r="AD23" s="172"/>
      <c r="AE23" s="274" t="str">
        <f t="shared" si="3"/>
        <v/>
      </c>
      <c r="AF23" s="182"/>
      <c r="AG23" s="181">
        <f t="shared" si="14"/>
        <v>0</v>
      </c>
      <c r="AH23" s="182"/>
      <c r="AI23" s="183">
        <f t="shared" si="15"/>
        <v>0</v>
      </c>
      <c r="AJ23" s="165"/>
      <c r="AK23" s="182"/>
      <c r="AL23" s="183">
        <f t="shared" si="16"/>
        <v>0</v>
      </c>
      <c r="AM23" s="185"/>
      <c r="AN23" s="185"/>
      <c r="AO23" s="182"/>
      <c r="AP23" s="182"/>
      <c r="AQ23" s="46"/>
      <c r="AR23" s="393"/>
      <c r="AS23" s="67"/>
      <c r="AT23" s="67"/>
      <c r="AU23" s="67"/>
      <c r="AV23" s="67"/>
      <c r="AW23" s="67"/>
      <c r="AX23" s="67"/>
      <c r="AY23" s="67"/>
      <c r="AZ23" s="244"/>
    </row>
    <row r="24" spans="1:52" s="32" customFormat="1" ht="32.1" customHeight="1" x14ac:dyDescent="0.25">
      <c r="A24" s="47"/>
      <c r="B24" s="182"/>
      <c r="C24" s="182"/>
      <c r="D24" s="182"/>
      <c r="E24" s="183">
        <f t="shared" si="5"/>
        <v>0</v>
      </c>
      <c r="F24" s="182"/>
      <c r="G24" s="183">
        <f t="shared" si="6"/>
        <v>0</v>
      </c>
      <c r="H24" s="182"/>
      <c r="I24" s="183">
        <f t="shared" si="7"/>
        <v>0</v>
      </c>
      <c r="J24" s="182"/>
      <c r="K24" s="183">
        <f t="shared" si="8"/>
        <v>0</v>
      </c>
      <c r="L24" s="182"/>
      <c r="M24" s="274" t="str">
        <f t="shared" si="4"/>
        <v/>
      </c>
      <c r="N24" s="182"/>
      <c r="O24" s="274" t="str">
        <f t="shared" si="0"/>
        <v/>
      </c>
      <c r="P24" s="182"/>
      <c r="Q24" s="181">
        <f t="shared" si="9"/>
        <v>0</v>
      </c>
      <c r="R24" s="159"/>
      <c r="S24" s="274" t="str">
        <f t="shared" si="1"/>
        <v/>
      </c>
      <c r="T24" s="182"/>
      <c r="U24" s="181">
        <f t="shared" si="10"/>
        <v>0</v>
      </c>
      <c r="V24" s="182"/>
      <c r="W24" s="183">
        <f t="shared" si="11"/>
        <v>0</v>
      </c>
      <c r="X24" s="174"/>
      <c r="Y24" s="183">
        <f t="shared" si="12"/>
        <v>0</v>
      </c>
      <c r="Z24" s="182"/>
      <c r="AA24" s="274" t="str">
        <f t="shared" si="2"/>
        <v/>
      </c>
      <c r="AB24" s="182"/>
      <c r="AC24" s="181">
        <f t="shared" si="13"/>
        <v>0</v>
      </c>
      <c r="AD24" s="172"/>
      <c r="AE24" s="274" t="str">
        <f t="shared" si="3"/>
        <v/>
      </c>
      <c r="AF24" s="182"/>
      <c r="AG24" s="181">
        <f t="shared" si="14"/>
        <v>0</v>
      </c>
      <c r="AH24" s="182"/>
      <c r="AI24" s="183">
        <f t="shared" si="15"/>
        <v>0</v>
      </c>
      <c r="AJ24" s="165"/>
      <c r="AK24" s="182"/>
      <c r="AL24" s="183">
        <f t="shared" si="16"/>
        <v>0</v>
      </c>
      <c r="AM24" s="185"/>
      <c r="AN24" s="185"/>
      <c r="AO24" s="182"/>
      <c r="AP24" s="182"/>
      <c r="AQ24" s="46"/>
      <c r="AR24" s="393"/>
      <c r="AS24" s="67"/>
      <c r="AT24" s="67"/>
      <c r="AU24" s="67"/>
      <c r="AV24" s="67"/>
      <c r="AW24" s="67"/>
      <c r="AX24" s="67"/>
      <c r="AY24" s="67"/>
      <c r="AZ24" s="244"/>
    </row>
    <row r="25" spans="1:52" s="32" customFormat="1" ht="32.1" customHeight="1" x14ac:dyDescent="0.25">
      <c r="A25" s="47"/>
      <c r="B25" s="182"/>
      <c r="C25" s="182"/>
      <c r="D25" s="182"/>
      <c r="E25" s="183">
        <f t="shared" si="5"/>
        <v>0</v>
      </c>
      <c r="F25" s="182"/>
      <c r="G25" s="183">
        <f t="shared" si="6"/>
        <v>0</v>
      </c>
      <c r="H25" s="182"/>
      <c r="I25" s="183">
        <f t="shared" si="7"/>
        <v>0</v>
      </c>
      <c r="J25" s="182"/>
      <c r="K25" s="183">
        <f t="shared" si="8"/>
        <v>0</v>
      </c>
      <c r="L25" s="182"/>
      <c r="M25" s="274" t="str">
        <f t="shared" si="4"/>
        <v/>
      </c>
      <c r="N25" s="182"/>
      <c r="O25" s="274" t="str">
        <f t="shared" si="0"/>
        <v/>
      </c>
      <c r="P25" s="182"/>
      <c r="Q25" s="181">
        <f t="shared" si="9"/>
        <v>0</v>
      </c>
      <c r="R25" s="159"/>
      <c r="S25" s="274" t="str">
        <f t="shared" si="1"/>
        <v/>
      </c>
      <c r="T25" s="182"/>
      <c r="U25" s="181">
        <f t="shared" si="10"/>
        <v>0</v>
      </c>
      <c r="V25" s="182"/>
      <c r="W25" s="183">
        <f t="shared" si="11"/>
        <v>0</v>
      </c>
      <c r="X25" s="174"/>
      <c r="Y25" s="183">
        <f t="shared" si="12"/>
        <v>0</v>
      </c>
      <c r="Z25" s="182"/>
      <c r="AA25" s="274" t="str">
        <f t="shared" si="2"/>
        <v/>
      </c>
      <c r="AB25" s="182"/>
      <c r="AC25" s="181">
        <f t="shared" si="13"/>
        <v>0</v>
      </c>
      <c r="AD25" s="172"/>
      <c r="AE25" s="274" t="str">
        <f t="shared" si="3"/>
        <v/>
      </c>
      <c r="AF25" s="182"/>
      <c r="AG25" s="181">
        <f t="shared" si="14"/>
        <v>0</v>
      </c>
      <c r="AH25" s="182"/>
      <c r="AI25" s="183">
        <f t="shared" si="15"/>
        <v>0</v>
      </c>
      <c r="AJ25" s="165"/>
      <c r="AK25" s="182"/>
      <c r="AL25" s="183">
        <f t="shared" si="16"/>
        <v>0</v>
      </c>
      <c r="AM25" s="185"/>
      <c r="AN25" s="185"/>
      <c r="AO25" s="182"/>
      <c r="AP25" s="182"/>
      <c r="AQ25" s="46"/>
      <c r="AR25" s="393"/>
      <c r="AS25" s="67"/>
      <c r="AT25" s="67"/>
      <c r="AU25" s="67"/>
      <c r="AV25" s="67"/>
      <c r="AW25" s="67"/>
      <c r="AX25" s="67"/>
      <c r="AY25" s="67"/>
      <c r="AZ25" s="244"/>
    </row>
    <row r="26" spans="1:52" s="32" customFormat="1" ht="32.1" customHeight="1" x14ac:dyDescent="0.25">
      <c r="A26" s="47"/>
      <c r="B26" s="182"/>
      <c r="C26" s="182"/>
      <c r="D26" s="182"/>
      <c r="E26" s="183">
        <f t="shared" si="5"/>
        <v>0</v>
      </c>
      <c r="F26" s="182"/>
      <c r="G26" s="183">
        <f t="shared" si="6"/>
        <v>0</v>
      </c>
      <c r="H26" s="182"/>
      <c r="I26" s="183">
        <f t="shared" si="7"/>
        <v>0</v>
      </c>
      <c r="J26" s="182"/>
      <c r="K26" s="183">
        <f t="shared" si="8"/>
        <v>0</v>
      </c>
      <c r="L26" s="182"/>
      <c r="M26" s="274" t="str">
        <f t="shared" si="4"/>
        <v/>
      </c>
      <c r="N26" s="182"/>
      <c r="O26" s="274" t="str">
        <f t="shared" si="0"/>
        <v/>
      </c>
      <c r="P26" s="182"/>
      <c r="Q26" s="181">
        <f t="shared" si="9"/>
        <v>0</v>
      </c>
      <c r="R26" s="159"/>
      <c r="S26" s="274" t="str">
        <f t="shared" si="1"/>
        <v/>
      </c>
      <c r="T26" s="182"/>
      <c r="U26" s="181">
        <f t="shared" si="10"/>
        <v>0</v>
      </c>
      <c r="V26" s="182"/>
      <c r="W26" s="183">
        <f t="shared" si="11"/>
        <v>0</v>
      </c>
      <c r="X26" s="174"/>
      <c r="Y26" s="183">
        <f t="shared" si="12"/>
        <v>0</v>
      </c>
      <c r="Z26" s="182"/>
      <c r="AA26" s="274" t="str">
        <f t="shared" si="2"/>
        <v/>
      </c>
      <c r="AB26" s="182"/>
      <c r="AC26" s="181">
        <f t="shared" si="13"/>
        <v>0</v>
      </c>
      <c r="AD26" s="172"/>
      <c r="AE26" s="274" t="str">
        <f t="shared" si="3"/>
        <v/>
      </c>
      <c r="AF26" s="182"/>
      <c r="AG26" s="181">
        <f t="shared" si="14"/>
        <v>0</v>
      </c>
      <c r="AH26" s="182"/>
      <c r="AI26" s="183">
        <f t="shared" si="15"/>
        <v>0</v>
      </c>
      <c r="AJ26" s="165"/>
      <c r="AK26" s="182"/>
      <c r="AL26" s="183">
        <f t="shared" si="16"/>
        <v>0</v>
      </c>
      <c r="AM26" s="185"/>
      <c r="AN26" s="185"/>
      <c r="AO26" s="182"/>
      <c r="AP26" s="182"/>
      <c r="AQ26" s="46"/>
      <c r="AR26" s="393"/>
      <c r="AS26" s="67"/>
      <c r="AT26" s="67"/>
      <c r="AU26" s="67"/>
      <c r="AV26" s="67"/>
      <c r="AW26" s="67"/>
      <c r="AX26" s="67"/>
      <c r="AY26" s="67"/>
      <c r="AZ26" s="244"/>
    </row>
    <row r="27" spans="1:52" s="32" customFormat="1" ht="32.1" customHeight="1" thickBot="1" x14ac:dyDescent="0.3">
      <c r="A27" s="29"/>
      <c r="B27" s="30"/>
      <c r="C27" s="30"/>
      <c r="D27" s="30"/>
      <c r="E27" s="34">
        <f t="shared" si="5"/>
        <v>0</v>
      </c>
      <c r="F27" s="30"/>
      <c r="G27" s="34">
        <f t="shared" si="6"/>
        <v>0</v>
      </c>
      <c r="H27" s="30"/>
      <c r="I27" s="34">
        <f t="shared" si="7"/>
        <v>0</v>
      </c>
      <c r="J27" s="30"/>
      <c r="K27" s="34">
        <f t="shared" si="8"/>
        <v>0</v>
      </c>
      <c r="L27" s="30"/>
      <c r="M27" s="184" t="str">
        <f t="shared" si="4"/>
        <v/>
      </c>
      <c r="N27" s="30"/>
      <c r="O27" s="184" t="str">
        <f t="shared" si="0"/>
        <v/>
      </c>
      <c r="P27" s="30"/>
      <c r="Q27" s="184">
        <f t="shared" si="9"/>
        <v>0</v>
      </c>
      <c r="R27" s="160"/>
      <c r="S27" s="184" t="str">
        <f t="shared" si="1"/>
        <v/>
      </c>
      <c r="T27" s="30"/>
      <c r="U27" s="184">
        <f t="shared" si="10"/>
        <v>0</v>
      </c>
      <c r="V27" s="30"/>
      <c r="W27" s="34">
        <f t="shared" si="11"/>
        <v>0</v>
      </c>
      <c r="X27" s="111"/>
      <c r="Y27" s="34">
        <f t="shared" si="12"/>
        <v>0</v>
      </c>
      <c r="Z27" s="30"/>
      <c r="AA27" s="184" t="str">
        <f t="shared" si="2"/>
        <v/>
      </c>
      <c r="AB27" s="30"/>
      <c r="AC27" s="184">
        <f t="shared" si="13"/>
        <v>0</v>
      </c>
      <c r="AD27" s="173"/>
      <c r="AE27" s="184" t="str">
        <f t="shared" si="3"/>
        <v/>
      </c>
      <c r="AF27" s="30"/>
      <c r="AG27" s="184">
        <f t="shared" si="14"/>
        <v>0</v>
      </c>
      <c r="AH27" s="30"/>
      <c r="AI27" s="34">
        <f t="shared" si="15"/>
        <v>0</v>
      </c>
      <c r="AJ27" s="41"/>
      <c r="AK27" s="30"/>
      <c r="AL27" s="34">
        <f t="shared" si="16"/>
        <v>0</v>
      </c>
      <c r="AM27" s="30"/>
      <c r="AN27" s="30"/>
      <c r="AO27" s="30"/>
      <c r="AP27" s="50"/>
      <c r="AQ27" s="136"/>
      <c r="AR27" s="391"/>
      <c r="AS27" s="306"/>
      <c r="AT27" s="306"/>
      <c r="AU27" s="306"/>
      <c r="AV27" s="306"/>
      <c r="AW27" s="306"/>
      <c r="AX27" s="306"/>
      <c r="AY27" s="306"/>
      <c r="AZ27" s="307"/>
    </row>
    <row r="28" spans="1:52" s="35" customFormat="1" ht="24.75" customHeight="1" x14ac:dyDescent="0.3">
      <c r="A28" s="654"/>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67"/>
      <c r="AK28" s="171"/>
      <c r="AL28" s="171"/>
      <c r="AM28" s="171"/>
      <c r="AN28" s="171"/>
      <c r="AO28" s="171"/>
      <c r="AP28" s="171"/>
      <c r="AQ28" s="655"/>
      <c r="AR28" s="94"/>
      <c r="AS28" s="94"/>
      <c r="AT28" s="94"/>
      <c r="AU28" s="94"/>
      <c r="AV28" s="94"/>
      <c r="AW28" s="94"/>
      <c r="AX28" s="94"/>
      <c r="AY28" s="94"/>
    </row>
    <row r="29" spans="1:52" ht="24.75" customHeight="1" x14ac:dyDescent="0.25">
      <c r="A29" s="648" t="s">
        <v>880</v>
      </c>
      <c r="B29" s="95"/>
      <c r="C29" s="95"/>
      <c r="D29" s="95"/>
      <c r="E29" s="684"/>
      <c r="F29" s="684"/>
      <c r="G29" s="684"/>
      <c r="H29" s="684"/>
      <c r="I29" s="96"/>
      <c r="J29" s="96"/>
      <c r="K29" s="96"/>
      <c r="L29" s="96"/>
      <c r="M29" s="96"/>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642"/>
      <c r="AR29" s="24"/>
      <c r="AS29" s="24"/>
      <c r="AT29" s="24"/>
      <c r="AU29" s="24"/>
      <c r="AV29" s="24"/>
      <c r="AW29" s="24"/>
      <c r="AX29" s="24"/>
      <c r="AY29" s="24"/>
    </row>
    <row r="30" spans="1:52" ht="24.75" customHeight="1" thickBot="1" x14ac:dyDescent="0.3">
      <c r="A30" s="837" t="s">
        <v>123</v>
      </c>
      <c r="B30" s="838"/>
      <c r="C30" s="838"/>
      <c r="D30" s="838"/>
      <c r="E30" s="838"/>
      <c r="F30" s="838"/>
      <c r="G30" s="838"/>
      <c r="H30" s="838"/>
      <c r="I30" s="838"/>
      <c r="J30" s="838"/>
      <c r="K30" s="838"/>
      <c r="L30" s="838"/>
      <c r="M30" s="838"/>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657"/>
      <c r="AR30" s="24"/>
      <c r="AS30" s="24"/>
      <c r="AT30" s="24"/>
      <c r="AU30" s="24"/>
      <c r="AV30" s="24"/>
      <c r="AW30" s="24"/>
      <c r="AX30" s="24"/>
      <c r="AY30" s="24"/>
    </row>
    <row r="31" spans="1:52" ht="24.75" customHeight="1" x14ac:dyDescent="0.25">
      <c r="A31" s="11"/>
      <c r="B31" s="11"/>
      <c r="C31" s="11"/>
      <c r="D31" s="11"/>
      <c r="E31" s="11"/>
      <c r="F31" s="11"/>
      <c r="G31" s="11"/>
      <c r="H31" s="11"/>
      <c r="I31" s="11"/>
      <c r="J31" s="11"/>
      <c r="K31" s="11"/>
      <c r="L31" s="11"/>
      <c r="M31" s="11"/>
      <c r="AR31" s="24"/>
      <c r="AS31" s="24"/>
      <c r="AT31" s="24"/>
      <c r="AU31" s="24"/>
      <c r="AV31" s="24"/>
      <c r="AW31" s="24"/>
      <c r="AX31" s="24"/>
      <c r="AY31" s="24"/>
    </row>
    <row r="32" spans="1:52" ht="24.75" customHeight="1" x14ac:dyDescent="0.25">
      <c r="A32" s="382" t="s">
        <v>922</v>
      </c>
      <c r="B32" s="399"/>
      <c r="C32" s="399"/>
      <c r="D32" s="399"/>
      <c r="E32" s="399"/>
      <c r="F32" s="399"/>
      <c r="G32" s="399"/>
      <c r="H32" s="399"/>
      <c r="I32" s="399"/>
      <c r="J32" s="399"/>
      <c r="K32" s="399"/>
      <c r="L32" s="11"/>
      <c r="M32" s="11"/>
      <c r="AR32" s="24"/>
      <c r="AS32" s="24"/>
      <c r="AT32" s="24"/>
      <c r="AU32" s="24"/>
      <c r="AV32" s="24"/>
      <c r="AW32" s="24"/>
      <c r="AX32" s="24"/>
      <c r="AY32" s="24"/>
    </row>
    <row r="33" spans="1:36" s="238" customFormat="1" ht="24.75" customHeight="1" x14ac:dyDescent="0.25">
      <c r="A33" s="388" t="s">
        <v>607</v>
      </c>
      <c r="B33" s="388"/>
      <c r="C33" s="388"/>
      <c r="D33" s="388"/>
      <c r="E33" s="388"/>
      <c r="F33" s="388"/>
      <c r="G33" s="388"/>
      <c r="H33" s="388"/>
      <c r="I33" s="388"/>
      <c r="J33" s="388"/>
      <c r="K33" s="388"/>
      <c r="AJ33" s="2"/>
    </row>
    <row r="34" spans="1:36" s="238" customFormat="1" ht="24.75" customHeight="1" x14ac:dyDescent="0.25">
      <c r="A34" s="388" t="s">
        <v>608</v>
      </c>
      <c r="B34" s="388"/>
      <c r="C34" s="388"/>
      <c r="D34" s="388"/>
      <c r="E34" s="388"/>
      <c r="F34" s="388"/>
      <c r="G34" s="388"/>
      <c r="H34" s="388"/>
      <c r="I34" s="388"/>
      <c r="J34" s="388"/>
      <c r="K34" s="388"/>
      <c r="AJ34" s="2"/>
    </row>
    <row r="35" spans="1:36" ht="25.5" customHeight="1" x14ac:dyDescent="0.25">
      <c r="A35" s="835" t="s">
        <v>802</v>
      </c>
      <c r="B35" s="835"/>
      <c r="C35" s="835"/>
      <c r="D35" s="835"/>
      <c r="E35" s="835"/>
      <c r="F35" s="835"/>
      <c r="G35" s="835"/>
      <c r="H35" s="835"/>
      <c r="I35" s="835"/>
      <c r="J35" s="835"/>
      <c r="K35" s="835"/>
    </row>
    <row r="41" spans="1:36" x14ac:dyDescent="0.25">
      <c r="P41" s="58"/>
    </row>
    <row r="46" spans="1:36" x14ac:dyDescent="0.25">
      <c r="J46" s="58"/>
    </row>
  </sheetData>
  <mergeCells count="43">
    <mergeCell ref="AR2:AZ2"/>
    <mergeCell ref="AH4:AI5"/>
    <mergeCell ref="AY3:AY6"/>
    <mergeCell ref="A2:AQ2"/>
    <mergeCell ref="D3:E5"/>
    <mergeCell ref="H4:I5"/>
    <mergeCell ref="V4:W5"/>
    <mergeCell ref="AT3:AT6"/>
    <mergeCell ref="AF4:AG5"/>
    <mergeCell ref="AU3:AU6"/>
    <mergeCell ref="AW3:AW6"/>
    <mergeCell ref="AP4:AP6"/>
    <mergeCell ref="N5:O5"/>
    <mergeCell ref="AK4:AL5"/>
    <mergeCell ref="AM4:AM6"/>
    <mergeCell ref="AK3:AQ3"/>
    <mergeCell ref="AQ4:AQ6"/>
    <mergeCell ref="A35:K35"/>
    <mergeCell ref="A30:M30"/>
    <mergeCell ref="R4:S5"/>
    <mergeCell ref="F3:G5"/>
    <mergeCell ref="T4:U5"/>
    <mergeCell ref="AO4:AO6"/>
    <mergeCell ref="J4:K5"/>
    <mergeCell ref="C3:C6"/>
    <mergeCell ref="A3:A6"/>
    <mergeCell ref="L4:O4"/>
    <mergeCell ref="AJ3:AJ5"/>
    <mergeCell ref="X4:Y5"/>
    <mergeCell ref="AN4:AN6"/>
    <mergeCell ref="P4:Q5"/>
    <mergeCell ref="AB4:AC5"/>
    <mergeCell ref="AZ3:AZ6"/>
    <mergeCell ref="AX3:AX6"/>
    <mergeCell ref="AV3:AV6"/>
    <mergeCell ref="AR3:AR6"/>
    <mergeCell ref="AS3:AS6"/>
    <mergeCell ref="AD4:AE5"/>
    <mergeCell ref="Z4:AA5"/>
    <mergeCell ref="B3:B6"/>
    <mergeCell ref="L5:M5"/>
    <mergeCell ref="H3:W3"/>
    <mergeCell ref="X3:AI3"/>
  </mergeCells>
  <phoneticPr fontId="0" type="noConversion"/>
  <printOptions horizontalCentered="1"/>
  <pageMargins left="0" right="0" top="1" bottom="0.75" header="0.3" footer="0.3"/>
  <pageSetup paperSize="3" scale="50" orientation="landscape" r:id="rId1"/>
  <headerFooter alignWithMargins="0">
    <oddHeader>&amp;C&amp;16
&amp;A</oddHeader>
    <oddFooter>&amp;C&amp;14ISSUED
JUNE 2009&amp;R&amp;12&amp;F &amp;A
Page 84</oddFooter>
  </headerFooter>
  <colBreaks count="1" manualBreakCount="1">
    <brk id="43" max="1048575" man="1"/>
  </col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AC18"/>
  <sheetViews>
    <sheetView showGridLines="0" zoomScale="60" zoomScaleNormal="60" zoomScalePageLayoutView="60" workbookViewId="0"/>
  </sheetViews>
  <sheetFormatPr defaultColWidth="9.109375" defaultRowHeight="13.2" x14ac:dyDescent="0.25"/>
  <cols>
    <col min="1" max="1" width="9" style="2" customWidth="1"/>
    <col min="2" max="2" width="13.44140625" style="2" customWidth="1"/>
    <col min="3" max="3" width="12.6640625" style="2" customWidth="1"/>
    <col min="4" max="4" width="15.109375" style="2" customWidth="1"/>
    <col min="5" max="14" width="8.5546875" style="2" customWidth="1"/>
    <col min="15" max="16" width="8.88671875" style="2" customWidth="1"/>
    <col min="17" max="17" width="9.33203125" style="2" customWidth="1"/>
    <col min="18" max="18" width="8.109375" style="2" customWidth="1"/>
    <col min="19" max="19" width="12.6640625" style="2" customWidth="1"/>
    <col min="20" max="20" width="36.5546875" style="2" customWidth="1"/>
    <col min="21" max="21" width="21.5546875" style="2" bestFit="1" customWidth="1"/>
    <col min="22" max="22" width="20.6640625" style="2" customWidth="1"/>
    <col min="23" max="23" width="12.6640625" style="2" customWidth="1"/>
    <col min="24" max="24" width="16.44140625" style="2" customWidth="1"/>
    <col min="25" max="25" width="17" style="2" customWidth="1"/>
    <col min="26" max="28" width="20.6640625" style="2" customWidth="1"/>
    <col min="29" max="29" width="8.6640625" style="2" customWidth="1"/>
    <col min="30" max="16384" width="9.109375" style="2"/>
  </cols>
  <sheetData>
    <row r="1" spans="1:29" ht="51.75" customHeight="1" thickBot="1" x14ac:dyDescent="0.3"/>
    <row r="2" spans="1:29" s="27" customFormat="1" ht="28.5" customHeight="1" x14ac:dyDescent="0.25">
      <c r="A2" s="823" t="s">
        <v>875</v>
      </c>
      <c r="B2" s="824"/>
      <c r="C2" s="824"/>
      <c r="D2" s="824"/>
      <c r="E2" s="824"/>
      <c r="F2" s="824"/>
      <c r="G2" s="824"/>
      <c r="H2" s="824"/>
      <c r="I2" s="824"/>
      <c r="J2" s="824"/>
      <c r="K2" s="824"/>
      <c r="L2" s="824"/>
      <c r="M2" s="824"/>
      <c r="N2" s="824"/>
      <c r="O2" s="824"/>
      <c r="P2" s="824"/>
      <c r="Q2" s="824"/>
      <c r="R2" s="824"/>
      <c r="S2" s="824"/>
      <c r="T2" s="825"/>
      <c r="U2" s="987" t="s">
        <v>909</v>
      </c>
      <c r="V2" s="988"/>
      <c r="W2" s="988"/>
      <c r="X2" s="988"/>
      <c r="Y2" s="988"/>
      <c r="Z2" s="988"/>
      <c r="AA2" s="988"/>
      <c r="AB2" s="988"/>
      <c r="AC2" s="906"/>
    </row>
    <row r="3" spans="1:29" s="4" customFormat="1" ht="28.5" customHeight="1" x14ac:dyDescent="0.25">
      <c r="A3" s="828" t="s">
        <v>911</v>
      </c>
      <c r="B3" s="826" t="s">
        <v>836</v>
      </c>
      <c r="C3" s="826" t="s">
        <v>925</v>
      </c>
      <c r="D3" s="826" t="s">
        <v>842</v>
      </c>
      <c r="E3" s="826" t="s">
        <v>1721</v>
      </c>
      <c r="F3" s="826"/>
      <c r="G3" s="826" t="s">
        <v>957</v>
      </c>
      <c r="H3" s="826"/>
      <c r="I3" s="826" t="s">
        <v>1024</v>
      </c>
      <c r="J3" s="826"/>
      <c r="K3" s="826" t="s">
        <v>899</v>
      </c>
      <c r="L3" s="826"/>
      <c r="M3" s="826"/>
      <c r="N3" s="826"/>
      <c r="O3" s="826" t="s">
        <v>951</v>
      </c>
      <c r="P3" s="826"/>
      <c r="Q3" s="826" t="s">
        <v>1007</v>
      </c>
      <c r="R3" s="826"/>
      <c r="S3" s="826" t="s">
        <v>869</v>
      </c>
      <c r="T3" s="832" t="s">
        <v>822</v>
      </c>
      <c r="U3" s="818" t="s">
        <v>906</v>
      </c>
      <c r="V3" s="815" t="s">
        <v>931</v>
      </c>
      <c r="W3" s="815" t="s">
        <v>932</v>
      </c>
      <c r="X3" s="815" t="s">
        <v>2085</v>
      </c>
      <c r="Y3" s="815" t="s">
        <v>2086</v>
      </c>
      <c r="Z3" s="815" t="s">
        <v>933</v>
      </c>
      <c r="AA3" s="815" t="s">
        <v>940</v>
      </c>
      <c r="AB3" s="815" t="s">
        <v>941</v>
      </c>
      <c r="AC3" s="812" t="s">
        <v>934</v>
      </c>
    </row>
    <row r="4" spans="1:29" s="4" customFormat="1" ht="28.5" customHeight="1" x14ac:dyDescent="0.25">
      <c r="A4" s="828"/>
      <c r="B4" s="826"/>
      <c r="C4" s="826"/>
      <c r="D4" s="826"/>
      <c r="E4" s="826"/>
      <c r="F4" s="826"/>
      <c r="G4" s="826"/>
      <c r="H4" s="826"/>
      <c r="I4" s="826"/>
      <c r="J4" s="826"/>
      <c r="K4" s="826" t="s">
        <v>810</v>
      </c>
      <c r="L4" s="826"/>
      <c r="M4" s="826" t="s">
        <v>975</v>
      </c>
      <c r="N4" s="826"/>
      <c r="O4" s="826"/>
      <c r="P4" s="826"/>
      <c r="Q4" s="826"/>
      <c r="R4" s="826"/>
      <c r="S4" s="826"/>
      <c r="T4" s="832"/>
      <c r="U4" s="819"/>
      <c r="V4" s="816"/>
      <c r="W4" s="816"/>
      <c r="X4" s="816"/>
      <c r="Y4" s="816"/>
      <c r="Z4" s="816"/>
      <c r="AA4" s="816"/>
      <c r="AB4" s="816"/>
      <c r="AC4" s="813"/>
    </row>
    <row r="5" spans="1:29" s="4" customFormat="1" ht="28.5" customHeight="1" thickBot="1" x14ac:dyDescent="0.3">
      <c r="A5" s="829"/>
      <c r="B5" s="827"/>
      <c r="C5" s="827"/>
      <c r="D5" s="827"/>
      <c r="E5" s="243" t="s">
        <v>1000</v>
      </c>
      <c r="F5" s="243" t="s">
        <v>949</v>
      </c>
      <c r="G5" s="243" t="s">
        <v>1009</v>
      </c>
      <c r="H5" s="243" t="s">
        <v>953</v>
      </c>
      <c r="I5" s="243" t="s">
        <v>1213</v>
      </c>
      <c r="J5" s="243" t="s">
        <v>1175</v>
      </c>
      <c r="K5" s="243" t="s">
        <v>943</v>
      </c>
      <c r="L5" s="243" t="s">
        <v>944</v>
      </c>
      <c r="M5" s="243" t="s">
        <v>943</v>
      </c>
      <c r="N5" s="243" t="s">
        <v>944</v>
      </c>
      <c r="O5" s="243" t="s">
        <v>946</v>
      </c>
      <c r="P5" s="243" t="s">
        <v>818</v>
      </c>
      <c r="Q5" s="243" t="s">
        <v>960</v>
      </c>
      <c r="R5" s="325" t="s">
        <v>959</v>
      </c>
      <c r="S5" s="827"/>
      <c r="T5" s="833"/>
      <c r="U5" s="820"/>
      <c r="V5" s="817"/>
      <c r="W5" s="817"/>
      <c r="X5" s="817"/>
      <c r="Y5" s="817"/>
      <c r="Z5" s="817"/>
      <c r="AA5" s="817"/>
      <c r="AB5" s="817"/>
      <c r="AC5" s="814"/>
    </row>
    <row r="6" spans="1:29" s="32" customFormat="1" ht="54" customHeight="1" thickTop="1" x14ac:dyDescent="0.25">
      <c r="A6" s="245" t="s">
        <v>1177</v>
      </c>
      <c r="B6" s="246" t="s">
        <v>1150</v>
      </c>
      <c r="C6" s="246" t="s">
        <v>1122</v>
      </c>
      <c r="D6" s="246" t="s">
        <v>1183</v>
      </c>
      <c r="E6" s="259">
        <v>1000</v>
      </c>
      <c r="F6" s="260">
        <f>ROUND(E6*0.472,2-LEN(INT(E6*0.472)))</f>
        <v>470</v>
      </c>
      <c r="G6" s="259">
        <v>60</v>
      </c>
      <c r="H6" s="274">
        <f>IF(ISNUMBER(G6)=TRUE,ROUND((5/9)*(G6-32),1),"")</f>
        <v>15.6</v>
      </c>
      <c r="I6" s="259">
        <v>0.15</v>
      </c>
      <c r="J6" s="260">
        <f>ROUND(I6*250,2-LEN(INT(I6*250)))</f>
        <v>38</v>
      </c>
      <c r="K6" s="259">
        <v>12</v>
      </c>
      <c r="L6" s="260">
        <f>ROUND(K6*25,2-LEN(INT(K6*25)))</f>
        <v>300</v>
      </c>
      <c r="M6" s="259">
        <v>12</v>
      </c>
      <c r="N6" s="260">
        <f>ROUND(M6*25,2-LEN(INT(M6*25)))</f>
        <v>300</v>
      </c>
      <c r="O6" s="259">
        <v>32000</v>
      </c>
      <c r="P6" s="260">
        <f>ROUND(O6*0.293,2-LEN(INT(O6*0.293)))</f>
        <v>9400</v>
      </c>
      <c r="Q6" s="259">
        <v>1</v>
      </c>
      <c r="R6" s="259">
        <v>277</v>
      </c>
      <c r="S6" s="246" t="s">
        <v>1178</v>
      </c>
      <c r="T6" s="247" t="s">
        <v>1138</v>
      </c>
      <c r="U6" s="392"/>
      <c r="V6" s="302"/>
      <c r="W6" s="302"/>
      <c r="X6" s="302"/>
      <c r="Y6" s="302"/>
      <c r="Z6" s="302"/>
      <c r="AA6" s="302"/>
      <c r="AB6" s="302"/>
      <c r="AC6" s="303"/>
    </row>
    <row r="7" spans="1:29" s="32" customFormat="1" ht="31.5" customHeight="1" x14ac:dyDescent="0.25">
      <c r="A7" s="47"/>
      <c r="B7" s="182"/>
      <c r="C7" s="182"/>
      <c r="D7" s="182"/>
      <c r="E7" s="182"/>
      <c r="F7" s="260">
        <f t="shared" ref="F7:F13" si="0">ROUND(E7*0.472,2-LEN(INT(E7*0.472)))</f>
        <v>0</v>
      </c>
      <c r="G7" s="182"/>
      <c r="H7" s="274" t="str">
        <f t="shared" ref="H7:H13" si="1">IF(ISNUMBER(G7)=TRUE,ROUND((5/9)*(G7-32),1),"")</f>
        <v/>
      </c>
      <c r="I7" s="182"/>
      <c r="J7" s="260">
        <f t="shared" ref="J7:J13" si="2">ROUND(I7*250,2-LEN(INT(I7*250)))</f>
        <v>0</v>
      </c>
      <c r="K7" s="182"/>
      <c r="L7" s="260">
        <f t="shared" ref="L7:L13" si="3">ROUND(K7*25,2-LEN(INT(K7*25)))</f>
        <v>0</v>
      </c>
      <c r="M7" s="182"/>
      <c r="N7" s="260">
        <f t="shared" ref="N7:N13" si="4">ROUND(M7*25,2-LEN(INT(M7*25)))</f>
        <v>0</v>
      </c>
      <c r="O7" s="182"/>
      <c r="P7" s="260">
        <f t="shared" ref="P7:P13" si="5">ROUND(O7*0.293,2-LEN(INT(O7*0.293)))</f>
        <v>0</v>
      </c>
      <c r="Q7" s="182"/>
      <c r="R7" s="182"/>
      <c r="S7" s="182"/>
      <c r="T7" s="46"/>
      <c r="U7" s="393"/>
      <c r="V7" s="67"/>
      <c r="W7" s="67"/>
      <c r="X7" s="67"/>
      <c r="Y7" s="67"/>
      <c r="Z7" s="67"/>
      <c r="AA7" s="67"/>
      <c r="AB7" s="67"/>
      <c r="AC7" s="68"/>
    </row>
    <row r="8" spans="1:29" s="32" customFormat="1" ht="31.5" customHeight="1" x14ac:dyDescent="0.25">
      <c r="A8" s="47"/>
      <c r="B8" s="182"/>
      <c r="C8" s="182"/>
      <c r="D8" s="182"/>
      <c r="E8" s="182"/>
      <c r="F8" s="260">
        <f t="shared" si="0"/>
        <v>0</v>
      </c>
      <c r="G8" s="182"/>
      <c r="H8" s="274" t="str">
        <f t="shared" si="1"/>
        <v/>
      </c>
      <c r="I8" s="182"/>
      <c r="J8" s="260">
        <f t="shared" si="2"/>
        <v>0</v>
      </c>
      <c r="K8" s="182"/>
      <c r="L8" s="260">
        <f t="shared" si="3"/>
        <v>0</v>
      </c>
      <c r="M8" s="182"/>
      <c r="N8" s="260">
        <f t="shared" si="4"/>
        <v>0</v>
      </c>
      <c r="O8" s="182"/>
      <c r="P8" s="260">
        <f t="shared" si="5"/>
        <v>0</v>
      </c>
      <c r="Q8" s="182"/>
      <c r="R8" s="182"/>
      <c r="S8" s="182"/>
      <c r="T8" s="46"/>
      <c r="U8" s="393"/>
      <c r="V8" s="67"/>
      <c r="W8" s="67"/>
      <c r="X8" s="67"/>
      <c r="Y8" s="67"/>
      <c r="Z8" s="67"/>
      <c r="AA8" s="67"/>
      <c r="AB8" s="67"/>
      <c r="AC8" s="68"/>
    </row>
    <row r="9" spans="1:29" s="32" customFormat="1" ht="31.5" customHeight="1" x14ac:dyDescent="0.25">
      <c r="A9" s="47"/>
      <c r="B9" s="182"/>
      <c r="C9" s="182"/>
      <c r="D9" s="182"/>
      <c r="E9" s="182"/>
      <c r="F9" s="260">
        <f t="shared" si="0"/>
        <v>0</v>
      </c>
      <c r="G9" s="182"/>
      <c r="H9" s="274" t="str">
        <f t="shared" si="1"/>
        <v/>
      </c>
      <c r="I9" s="182"/>
      <c r="J9" s="260">
        <f t="shared" si="2"/>
        <v>0</v>
      </c>
      <c r="K9" s="182"/>
      <c r="L9" s="260">
        <f t="shared" si="3"/>
        <v>0</v>
      </c>
      <c r="M9" s="182"/>
      <c r="N9" s="260">
        <f t="shared" si="4"/>
        <v>0</v>
      </c>
      <c r="O9" s="182"/>
      <c r="P9" s="260">
        <f t="shared" si="5"/>
        <v>0</v>
      </c>
      <c r="Q9" s="182"/>
      <c r="R9" s="182"/>
      <c r="S9" s="182"/>
      <c r="T9" s="46"/>
      <c r="U9" s="393"/>
      <c r="V9" s="67"/>
      <c r="W9" s="67"/>
      <c r="X9" s="67"/>
      <c r="Y9" s="67"/>
      <c r="Z9" s="67"/>
      <c r="AA9" s="67"/>
      <c r="AB9" s="67"/>
      <c r="AC9" s="68"/>
    </row>
    <row r="10" spans="1:29" s="32" customFormat="1" ht="31.5" customHeight="1" x14ac:dyDescent="0.25">
      <c r="A10" s="47"/>
      <c r="B10" s="182"/>
      <c r="C10" s="182"/>
      <c r="D10" s="182"/>
      <c r="E10" s="182"/>
      <c r="F10" s="260">
        <f t="shared" si="0"/>
        <v>0</v>
      </c>
      <c r="G10" s="182"/>
      <c r="H10" s="274" t="str">
        <f t="shared" si="1"/>
        <v/>
      </c>
      <c r="I10" s="182"/>
      <c r="J10" s="260">
        <f t="shared" si="2"/>
        <v>0</v>
      </c>
      <c r="K10" s="182"/>
      <c r="L10" s="260">
        <f t="shared" si="3"/>
        <v>0</v>
      </c>
      <c r="M10" s="182"/>
      <c r="N10" s="260">
        <f t="shared" si="4"/>
        <v>0</v>
      </c>
      <c r="O10" s="182"/>
      <c r="P10" s="260">
        <f t="shared" si="5"/>
        <v>0</v>
      </c>
      <c r="Q10" s="182"/>
      <c r="R10" s="182"/>
      <c r="S10" s="182"/>
      <c r="T10" s="46"/>
      <c r="U10" s="393"/>
      <c r="V10" s="67"/>
      <c r="W10" s="67"/>
      <c r="X10" s="67"/>
      <c r="Y10" s="67"/>
      <c r="Z10" s="67"/>
      <c r="AA10" s="67"/>
      <c r="AB10" s="67"/>
      <c r="AC10" s="68"/>
    </row>
    <row r="11" spans="1:29" s="32" customFormat="1" ht="31.5" customHeight="1" x14ac:dyDescent="0.25">
      <c r="A11" s="47"/>
      <c r="B11" s="182"/>
      <c r="C11" s="182"/>
      <c r="D11" s="182"/>
      <c r="E11" s="182"/>
      <c r="F11" s="260">
        <f t="shared" si="0"/>
        <v>0</v>
      </c>
      <c r="G11" s="182"/>
      <c r="H11" s="274" t="str">
        <f t="shared" si="1"/>
        <v/>
      </c>
      <c r="I11" s="182"/>
      <c r="J11" s="260">
        <f t="shared" si="2"/>
        <v>0</v>
      </c>
      <c r="K11" s="182"/>
      <c r="L11" s="260">
        <f t="shared" si="3"/>
        <v>0</v>
      </c>
      <c r="M11" s="182"/>
      <c r="N11" s="260">
        <f t="shared" si="4"/>
        <v>0</v>
      </c>
      <c r="O11" s="182"/>
      <c r="P11" s="260">
        <f t="shared" si="5"/>
        <v>0</v>
      </c>
      <c r="Q11" s="182"/>
      <c r="R11" s="182"/>
      <c r="S11" s="182"/>
      <c r="T11" s="46"/>
      <c r="U11" s="393"/>
      <c r="V11" s="67"/>
      <c r="W11" s="67"/>
      <c r="X11" s="67"/>
      <c r="Y11" s="67"/>
      <c r="Z11" s="67"/>
      <c r="AA11" s="67"/>
      <c r="AB11" s="67"/>
      <c r="AC11" s="68"/>
    </row>
    <row r="12" spans="1:29" s="32" customFormat="1" ht="31.5" customHeight="1" x14ac:dyDescent="0.25">
      <c r="A12" s="47"/>
      <c r="B12" s="182"/>
      <c r="C12" s="182"/>
      <c r="D12" s="182"/>
      <c r="E12" s="182"/>
      <c r="F12" s="260">
        <f t="shared" si="0"/>
        <v>0</v>
      </c>
      <c r="G12" s="182"/>
      <c r="H12" s="274" t="str">
        <f t="shared" si="1"/>
        <v/>
      </c>
      <c r="I12" s="182"/>
      <c r="J12" s="260">
        <f t="shared" si="2"/>
        <v>0</v>
      </c>
      <c r="K12" s="182"/>
      <c r="L12" s="260">
        <f t="shared" si="3"/>
        <v>0</v>
      </c>
      <c r="M12" s="182"/>
      <c r="N12" s="260">
        <f t="shared" si="4"/>
        <v>0</v>
      </c>
      <c r="O12" s="182"/>
      <c r="P12" s="260">
        <f t="shared" si="5"/>
        <v>0</v>
      </c>
      <c r="Q12" s="182"/>
      <c r="R12" s="182"/>
      <c r="S12" s="182"/>
      <c r="T12" s="46"/>
      <c r="U12" s="393"/>
      <c r="V12" s="67"/>
      <c r="W12" s="67"/>
      <c r="X12" s="67"/>
      <c r="Y12" s="67"/>
      <c r="Z12" s="67"/>
      <c r="AA12" s="67"/>
      <c r="AB12" s="67"/>
      <c r="AC12" s="68"/>
    </row>
    <row r="13" spans="1:29" s="32" customFormat="1" ht="31.5" customHeight="1" thickBot="1" x14ac:dyDescent="0.3">
      <c r="A13" s="29"/>
      <c r="B13" s="30"/>
      <c r="C13" s="30"/>
      <c r="D13" s="30"/>
      <c r="E13" s="30"/>
      <c r="F13" s="34">
        <f t="shared" si="0"/>
        <v>0</v>
      </c>
      <c r="G13" s="30"/>
      <c r="H13" s="184" t="str">
        <f t="shared" si="1"/>
        <v/>
      </c>
      <c r="I13" s="30"/>
      <c r="J13" s="34">
        <f t="shared" si="2"/>
        <v>0</v>
      </c>
      <c r="K13" s="30"/>
      <c r="L13" s="34">
        <f t="shared" si="3"/>
        <v>0</v>
      </c>
      <c r="M13" s="30"/>
      <c r="N13" s="34">
        <f t="shared" si="4"/>
        <v>0</v>
      </c>
      <c r="O13" s="30"/>
      <c r="P13" s="34">
        <f t="shared" si="5"/>
        <v>0</v>
      </c>
      <c r="Q13" s="30"/>
      <c r="R13" s="30"/>
      <c r="S13" s="30"/>
      <c r="T13" s="31"/>
      <c r="U13" s="391"/>
      <c r="V13" s="306"/>
      <c r="W13" s="306"/>
      <c r="X13" s="306"/>
      <c r="Y13" s="306"/>
      <c r="Z13" s="306"/>
      <c r="AA13" s="306"/>
      <c r="AB13" s="306"/>
      <c r="AC13" s="308"/>
    </row>
    <row r="14" spans="1:29" ht="25.5" customHeight="1" x14ac:dyDescent="0.25"/>
    <row r="15" spans="1:29" ht="25.5" customHeight="1" x14ac:dyDescent="0.25">
      <c r="A15" s="843" t="s">
        <v>825</v>
      </c>
      <c r="B15" s="843"/>
      <c r="C15" s="843"/>
      <c r="D15" s="843"/>
      <c r="E15" s="843"/>
      <c r="F15" s="843"/>
      <c r="G15" s="843"/>
      <c r="H15" s="843"/>
      <c r="U15" s="562"/>
    </row>
    <row r="16" spans="1:29" ht="25.5" customHeight="1" x14ac:dyDescent="0.25">
      <c r="A16" s="835" t="s">
        <v>778</v>
      </c>
      <c r="B16" s="835"/>
      <c r="C16" s="835"/>
      <c r="D16" s="835"/>
      <c r="E16" s="835"/>
      <c r="F16" s="835"/>
      <c r="G16" s="835"/>
      <c r="H16" s="835"/>
    </row>
    <row r="17" ht="25.5" customHeight="1" x14ac:dyDescent="0.25"/>
    <row r="18" ht="25.5" customHeight="1" x14ac:dyDescent="0.25"/>
  </sheetData>
  <mergeCells count="27">
    <mergeCell ref="AA3:AA5"/>
    <mergeCell ref="U2:AC2"/>
    <mergeCell ref="AC3:AC5"/>
    <mergeCell ref="A2:T2"/>
    <mergeCell ref="A3:A5"/>
    <mergeCell ref="B3:B5"/>
    <mergeCell ref="M4:N4"/>
    <mergeCell ref="T3:T5"/>
    <mergeCell ref="C3:C5"/>
    <mergeCell ref="I3:J4"/>
    <mergeCell ref="G3:H4"/>
    <mergeCell ref="AB3:AB5"/>
    <mergeCell ref="D3:D5"/>
    <mergeCell ref="K4:L4"/>
    <mergeCell ref="U3:U5"/>
    <mergeCell ref="W3:W5"/>
    <mergeCell ref="Z3:Z5"/>
    <mergeCell ref="A15:H15"/>
    <mergeCell ref="A16:H16"/>
    <mergeCell ref="E3:F4"/>
    <mergeCell ref="Y3:Y5"/>
    <mergeCell ref="S3:S5"/>
    <mergeCell ref="O3:P4"/>
    <mergeCell ref="X3:X5"/>
    <mergeCell ref="K3:N3"/>
    <mergeCell ref="Q3:R4"/>
    <mergeCell ref="V3:V5"/>
  </mergeCells>
  <phoneticPr fontId="0" type="noConversion"/>
  <printOptions horizontalCentered="1"/>
  <pageMargins left="0" right="0" top="1" bottom="0.75" header="0.3" footer="0.3"/>
  <pageSetup paperSize="3" scale="95" fitToWidth="2" orientation="landscape" r:id="rId1"/>
  <headerFooter alignWithMargins="0">
    <oddHeader>&amp;C&amp;16
&amp;A</oddHeader>
    <oddFooter>&amp;C&amp;14ISSUED
JUNE 2009&amp;R&amp;12&amp;F &amp;A
Page 85</oddFooter>
  </headerFooter>
  <colBreaks count="1" manualBreakCount="1">
    <brk id="20" max="1048575" man="1"/>
  </col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AA20"/>
  <sheetViews>
    <sheetView showGridLines="0" zoomScale="60" zoomScaleNormal="60" zoomScalePageLayoutView="60" workbookViewId="0"/>
  </sheetViews>
  <sheetFormatPr defaultColWidth="9.109375" defaultRowHeight="13.2" x14ac:dyDescent="0.25"/>
  <cols>
    <col min="1" max="1" width="9.6640625" style="2" customWidth="1"/>
    <col min="2" max="2" width="13.5546875" style="2" customWidth="1"/>
    <col min="3" max="3" width="16.33203125" style="2" customWidth="1"/>
    <col min="4" max="4" width="13.88671875" style="2" customWidth="1"/>
    <col min="5" max="8" width="8.6640625" style="2" customWidth="1"/>
    <col min="9" max="10" width="9.44140625" style="2" customWidth="1"/>
    <col min="11" max="11" width="7.5546875" style="2" customWidth="1"/>
    <col min="12" max="12" width="9.88671875" style="2" customWidth="1"/>
    <col min="13" max="13" width="7.5546875" style="2" customWidth="1"/>
    <col min="14" max="15" width="8.6640625" style="2" customWidth="1"/>
    <col min="16" max="16" width="9.88671875" style="2" customWidth="1"/>
    <col min="17" max="17" width="9" style="2" customWidth="1"/>
    <col min="18" max="18" width="25.33203125" style="2" customWidth="1"/>
    <col min="19" max="19" width="21.5546875" style="2" bestFit="1" customWidth="1"/>
    <col min="20" max="20" width="20.6640625" style="2" customWidth="1"/>
    <col min="21" max="21" width="12.6640625" style="2" customWidth="1"/>
    <col min="22" max="22" width="16.44140625" style="2" customWidth="1"/>
    <col min="23" max="23" width="17" style="2" customWidth="1"/>
    <col min="24" max="26" width="20.6640625" style="2" customWidth="1"/>
    <col min="27" max="27" width="8.6640625" style="2" customWidth="1"/>
    <col min="28" max="16384" width="9.109375" style="2"/>
  </cols>
  <sheetData>
    <row r="1" spans="1:27" ht="47.25" customHeight="1" thickBot="1" x14ac:dyDescent="0.3"/>
    <row r="2" spans="1:27" s="27" customFormat="1" ht="27.75" customHeight="1" thickBot="1" x14ac:dyDescent="0.3">
      <c r="A2" s="1145" t="s">
        <v>1741</v>
      </c>
      <c r="B2" s="1146"/>
      <c r="C2" s="1146"/>
      <c r="D2" s="1146"/>
      <c r="E2" s="1146"/>
      <c r="F2" s="1146"/>
      <c r="G2" s="1147"/>
      <c r="H2" s="1147"/>
      <c r="I2" s="1147"/>
      <c r="J2" s="1147"/>
      <c r="K2" s="1147"/>
      <c r="L2" s="1147"/>
      <c r="M2" s="1147"/>
      <c r="N2" s="1147"/>
      <c r="O2" s="1147"/>
      <c r="P2" s="1148"/>
      <c r="Q2" s="1148"/>
      <c r="R2" s="1149"/>
      <c r="S2" s="987" t="s">
        <v>909</v>
      </c>
      <c r="T2" s="988"/>
      <c r="U2" s="988"/>
      <c r="V2" s="988"/>
      <c r="W2" s="988"/>
      <c r="X2" s="988"/>
      <c r="Y2" s="988"/>
      <c r="Z2" s="988"/>
      <c r="AA2" s="906"/>
    </row>
    <row r="3" spans="1:27" s="4" customFormat="1" ht="27.75" customHeight="1" x14ac:dyDescent="0.25">
      <c r="A3" s="1152" t="s">
        <v>911</v>
      </c>
      <c r="B3" s="1150" t="s">
        <v>836</v>
      </c>
      <c r="C3" s="1150" t="s">
        <v>929</v>
      </c>
      <c r="D3" s="1150" t="s">
        <v>842</v>
      </c>
      <c r="E3" s="1150" t="s">
        <v>1721</v>
      </c>
      <c r="F3" s="1154"/>
      <c r="G3" s="1150" t="s">
        <v>957</v>
      </c>
      <c r="H3" s="1150"/>
      <c r="I3" s="1150" t="s">
        <v>1010</v>
      </c>
      <c r="J3" s="1150"/>
      <c r="K3" s="1155" t="s">
        <v>1007</v>
      </c>
      <c r="L3" s="1156"/>
      <c r="M3" s="1157"/>
      <c r="N3" s="1150" t="s">
        <v>821</v>
      </c>
      <c r="O3" s="1150"/>
      <c r="P3" s="1150"/>
      <c r="Q3" s="1150"/>
      <c r="R3" s="1151" t="s">
        <v>822</v>
      </c>
      <c r="S3" s="818" t="s">
        <v>906</v>
      </c>
      <c r="T3" s="815" t="s">
        <v>931</v>
      </c>
      <c r="U3" s="815" t="s">
        <v>932</v>
      </c>
      <c r="V3" s="815" t="s">
        <v>2085</v>
      </c>
      <c r="W3" s="815" t="s">
        <v>2086</v>
      </c>
      <c r="X3" s="815" t="s">
        <v>933</v>
      </c>
      <c r="Y3" s="815" t="s">
        <v>940</v>
      </c>
      <c r="Z3" s="815" t="s">
        <v>941</v>
      </c>
      <c r="AA3" s="812" t="s">
        <v>934</v>
      </c>
    </row>
    <row r="4" spans="1:27" s="4" customFormat="1" ht="27.75" customHeight="1" x14ac:dyDescent="0.25">
      <c r="A4" s="828"/>
      <c r="B4" s="826"/>
      <c r="C4" s="826"/>
      <c r="D4" s="826"/>
      <c r="E4" s="896"/>
      <c r="F4" s="896"/>
      <c r="G4" s="826"/>
      <c r="H4" s="826"/>
      <c r="I4" s="826"/>
      <c r="J4" s="826"/>
      <c r="K4" s="888"/>
      <c r="L4" s="942"/>
      <c r="M4" s="889"/>
      <c r="N4" s="826" t="s">
        <v>1314</v>
      </c>
      <c r="O4" s="826"/>
      <c r="P4" s="826" t="s">
        <v>960</v>
      </c>
      <c r="Q4" s="826" t="s">
        <v>959</v>
      </c>
      <c r="R4" s="832"/>
      <c r="S4" s="819"/>
      <c r="T4" s="816"/>
      <c r="U4" s="816"/>
      <c r="V4" s="816"/>
      <c r="W4" s="816"/>
      <c r="X4" s="816"/>
      <c r="Y4" s="816"/>
      <c r="Z4" s="816"/>
      <c r="AA4" s="813"/>
    </row>
    <row r="5" spans="1:27" s="4" customFormat="1" ht="27.75" customHeight="1" thickBot="1" x14ac:dyDescent="0.3">
      <c r="A5" s="1153"/>
      <c r="B5" s="827"/>
      <c r="C5" s="827"/>
      <c r="D5" s="827"/>
      <c r="E5" s="243" t="s">
        <v>955</v>
      </c>
      <c r="F5" s="243" t="s">
        <v>1352</v>
      </c>
      <c r="G5" s="243" t="s">
        <v>971</v>
      </c>
      <c r="H5" s="243" t="s">
        <v>953</v>
      </c>
      <c r="I5" s="243" t="s">
        <v>946</v>
      </c>
      <c r="J5" s="243" t="s">
        <v>818</v>
      </c>
      <c r="K5" s="243" t="s">
        <v>126</v>
      </c>
      <c r="L5" s="243" t="s">
        <v>960</v>
      </c>
      <c r="M5" s="243" t="s">
        <v>959</v>
      </c>
      <c r="N5" s="243" t="s">
        <v>817</v>
      </c>
      <c r="O5" s="243" t="s">
        <v>818</v>
      </c>
      <c r="P5" s="827"/>
      <c r="Q5" s="827"/>
      <c r="R5" s="833"/>
      <c r="S5" s="820"/>
      <c r="T5" s="817"/>
      <c r="U5" s="817"/>
      <c r="V5" s="817"/>
      <c r="W5" s="817"/>
      <c r="X5" s="817"/>
      <c r="Y5" s="817"/>
      <c r="Z5" s="817"/>
      <c r="AA5" s="814"/>
    </row>
    <row r="6" spans="1:27" s="32" customFormat="1" ht="39.75" customHeight="1" thickTop="1" x14ac:dyDescent="0.25">
      <c r="A6" s="245" t="s">
        <v>1235</v>
      </c>
      <c r="B6" s="246" t="s">
        <v>1158</v>
      </c>
      <c r="C6" s="246" t="s">
        <v>1157</v>
      </c>
      <c r="D6" s="246" t="s">
        <v>1184</v>
      </c>
      <c r="E6" s="259">
        <v>1350</v>
      </c>
      <c r="F6" s="260">
        <f>ROUND(E6*0.472,2-LEN(INT(E6*0.472)))</f>
        <v>640</v>
      </c>
      <c r="G6" s="259">
        <v>25</v>
      </c>
      <c r="H6" s="274">
        <f>IF(ISNUMBER(G6)=TRUE,ROUND((5/9)*(G6-32),1),"")</f>
        <v>-3.9</v>
      </c>
      <c r="I6" s="259">
        <v>70000</v>
      </c>
      <c r="J6" s="260">
        <f>ROUND(I6*0.293,2-LEN(INT(I6*0.293)))</f>
        <v>21000</v>
      </c>
      <c r="K6" s="311">
        <v>30</v>
      </c>
      <c r="L6" s="311">
        <v>3</v>
      </c>
      <c r="M6" s="311">
        <v>460</v>
      </c>
      <c r="N6" s="259">
        <v>0.5</v>
      </c>
      <c r="O6" s="260">
        <f>ROUND(N6*746,2-LEN(INT(N6*746)))</f>
        <v>370</v>
      </c>
      <c r="P6" s="264">
        <v>3</v>
      </c>
      <c r="Q6" s="264">
        <v>460</v>
      </c>
      <c r="R6" s="267" t="s">
        <v>1138</v>
      </c>
      <c r="S6" s="392"/>
      <c r="T6" s="302"/>
      <c r="U6" s="302"/>
      <c r="V6" s="302"/>
      <c r="W6" s="302"/>
      <c r="X6" s="302"/>
      <c r="Y6" s="302"/>
      <c r="Z6" s="302"/>
      <c r="AA6" s="303"/>
    </row>
    <row r="7" spans="1:27" s="32" customFormat="1" ht="34.5" customHeight="1" x14ac:dyDescent="0.25">
      <c r="A7" s="47"/>
      <c r="B7" s="182"/>
      <c r="C7" s="182"/>
      <c r="D7" s="182"/>
      <c r="E7" s="182"/>
      <c r="F7" s="260">
        <f>ROUND(E7*0.472,2-LEN(INT(E7*0.472)))</f>
        <v>0</v>
      </c>
      <c r="G7" s="182"/>
      <c r="H7" s="274" t="str">
        <f t="shared" ref="H7:H17" si="0">IF(ISNUMBER(G7)=TRUE,ROUND((5/9)*(G7-32),1),"")</f>
        <v/>
      </c>
      <c r="I7" s="182"/>
      <c r="J7" s="260">
        <f>ROUND(I7*0.293,2-LEN(INT(I7*0.293)))</f>
        <v>0</v>
      </c>
      <c r="K7" s="311"/>
      <c r="L7" s="311"/>
      <c r="M7" s="311"/>
      <c r="N7" s="182"/>
      <c r="O7" s="260">
        <f>ROUND(N7*746,2-LEN(INT(N7*746)))</f>
        <v>0</v>
      </c>
      <c r="P7" s="185"/>
      <c r="Q7" s="185"/>
      <c r="R7" s="113"/>
      <c r="S7" s="393"/>
      <c r="T7" s="67"/>
      <c r="U7" s="67"/>
      <c r="V7" s="67"/>
      <c r="W7" s="67"/>
      <c r="X7" s="67"/>
      <c r="Y7" s="67"/>
      <c r="Z7" s="67"/>
      <c r="AA7" s="68"/>
    </row>
    <row r="8" spans="1:27" s="32" customFormat="1" ht="34.5" customHeight="1" x14ac:dyDescent="0.25">
      <c r="A8" s="47"/>
      <c r="B8" s="182"/>
      <c r="C8" s="182"/>
      <c r="D8" s="182"/>
      <c r="E8" s="182"/>
      <c r="F8" s="260">
        <f t="shared" ref="F8:F14" si="1">ROUND(E8*0.472,2-LEN(INT(E8*0.472)))</f>
        <v>0</v>
      </c>
      <c r="G8" s="182"/>
      <c r="H8" s="274" t="str">
        <f t="shared" si="0"/>
        <v/>
      </c>
      <c r="I8" s="182"/>
      <c r="J8" s="260">
        <f t="shared" ref="J8:J14" si="2">ROUND(I8*0.293,2-LEN(INT(I8*0.293)))</f>
        <v>0</v>
      </c>
      <c r="K8" s="311"/>
      <c r="L8" s="311"/>
      <c r="M8" s="311"/>
      <c r="N8" s="182"/>
      <c r="O8" s="260">
        <f t="shared" ref="O8:O14" si="3">ROUND(N8*746,2-LEN(INT(N8*746)))</f>
        <v>0</v>
      </c>
      <c r="P8" s="185"/>
      <c r="Q8" s="185"/>
      <c r="R8" s="113"/>
      <c r="S8" s="393"/>
      <c r="T8" s="67"/>
      <c r="U8" s="67"/>
      <c r="V8" s="67"/>
      <c r="W8" s="67"/>
      <c r="X8" s="67"/>
      <c r="Y8" s="67"/>
      <c r="Z8" s="67"/>
      <c r="AA8" s="68"/>
    </row>
    <row r="9" spans="1:27" s="32" customFormat="1" ht="34.5" customHeight="1" x14ac:dyDescent="0.25">
      <c r="A9" s="47"/>
      <c r="B9" s="182"/>
      <c r="C9" s="182"/>
      <c r="D9" s="182"/>
      <c r="E9" s="182"/>
      <c r="F9" s="260">
        <f t="shared" si="1"/>
        <v>0</v>
      </c>
      <c r="G9" s="182"/>
      <c r="H9" s="274" t="str">
        <f t="shared" si="0"/>
        <v/>
      </c>
      <c r="I9" s="182"/>
      <c r="J9" s="260">
        <f t="shared" si="2"/>
        <v>0</v>
      </c>
      <c r="K9" s="311"/>
      <c r="L9" s="311"/>
      <c r="M9" s="311"/>
      <c r="N9" s="182"/>
      <c r="O9" s="260">
        <f t="shared" si="3"/>
        <v>0</v>
      </c>
      <c r="P9" s="185"/>
      <c r="Q9" s="185"/>
      <c r="R9" s="113"/>
      <c r="S9" s="393"/>
      <c r="T9" s="67"/>
      <c r="U9" s="67"/>
      <c r="V9" s="67"/>
      <c r="W9" s="67"/>
      <c r="X9" s="67"/>
      <c r="Y9" s="67"/>
      <c r="Z9" s="67"/>
      <c r="AA9" s="68"/>
    </row>
    <row r="10" spans="1:27" s="32" customFormat="1" ht="34.5" customHeight="1" x14ac:dyDescent="0.25">
      <c r="A10" s="47"/>
      <c r="B10" s="182"/>
      <c r="C10" s="182"/>
      <c r="D10" s="182"/>
      <c r="E10" s="182"/>
      <c r="F10" s="260">
        <f t="shared" si="1"/>
        <v>0</v>
      </c>
      <c r="G10" s="182"/>
      <c r="H10" s="274" t="str">
        <f t="shared" si="0"/>
        <v/>
      </c>
      <c r="I10" s="182"/>
      <c r="J10" s="260">
        <f t="shared" si="2"/>
        <v>0</v>
      </c>
      <c r="K10" s="311"/>
      <c r="L10" s="311"/>
      <c r="M10" s="311"/>
      <c r="N10" s="182"/>
      <c r="O10" s="260">
        <f t="shared" si="3"/>
        <v>0</v>
      </c>
      <c r="P10" s="185"/>
      <c r="Q10" s="185"/>
      <c r="R10" s="113"/>
      <c r="S10" s="393"/>
      <c r="T10" s="67"/>
      <c r="U10" s="67"/>
      <c r="V10" s="67"/>
      <c r="W10" s="67"/>
      <c r="X10" s="67"/>
      <c r="Y10" s="67"/>
      <c r="Z10" s="67"/>
      <c r="AA10" s="68"/>
    </row>
    <row r="11" spans="1:27" s="32" customFormat="1" ht="34.5" customHeight="1" x14ac:dyDescent="0.25">
      <c r="A11" s="47"/>
      <c r="B11" s="182"/>
      <c r="C11" s="182"/>
      <c r="D11" s="182"/>
      <c r="E11" s="182"/>
      <c r="F11" s="260">
        <f t="shared" si="1"/>
        <v>0</v>
      </c>
      <c r="G11" s="182"/>
      <c r="H11" s="274" t="str">
        <f t="shared" si="0"/>
        <v/>
      </c>
      <c r="I11" s="182"/>
      <c r="J11" s="260">
        <f t="shared" si="2"/>
        <v>0</v>
      </c>
      <c r="K11" s="311"/>
      <c r="L11" s="311"/>
      <c r="M11" s="311"/>
      <c r="N11" s="182"/>
      <c r="O11" s="260">
        <f t="shared" si="3"/>
        <v>0</v>
      </c>
      <c r="P11" s="185"/>
      <c r="Q11" s="185"/>
      <c r="R11" s="113"/>
      <c r="S11" s="393"/>
      <c r="T11" s="67"/>
      <c r="U11" s="67"/>
      <c r="V11" s="67"/>
      <c r="W11" s="67"/>
      <c r="X11" s="67"/>
      <c r="Y11" s="67"/>
      <c r="Z11" s="67"/>
      <c r="AA11" s="68"/>
    </row>
    <row r="12" spans="1:27" s="32" customFormat="1" ht="34.5" customHeight="1" x14ac:dyDescent="0.25">
      <c r="A12" s="47"/>
      <c r="B12" s="182"/>
      <c r="C12" s="182"/>
      <c r="D12" s="182"/>
      <c r="E12" s="182"/>
      <c r="F12" s="260">
        <f t="shared" si="1"/>
        <v>0</v>
      </c>
      <c r="G12" s="182"/>
      <c r="H12" s="274" t="str">
        <f t="shared" si="0"/>
        <v/>
      </c>
      <c r="I12" s="182"/>
      <c r="J12" s="260">
        <f t="shared" si="2"/>
        <v>0</v>
      </c>
      <c r="K12" s="311"/>
      <c r="L12" s="311"/>
      <c r="M12" s="311"/>
      <c r="N12" s="182"/>
      <c r="O12" s="260">
        <f t="shared" si="3"/>
        <v>0</v>
      </c>
      <c r="P12" s="185"/>
      <c r="Q12" s="185"/>
      <c r="R12" s="113"/>
      <c r="S12" s="393"/>
      <c r="T12" s="67"/>
      <c r="U12" s="67"/>
      <c r="V12" s="67"/>
      <c r="W12" s="67"/>
      <c r="X12" s="67"/>
      <c r="Y12" s="67"/>
      <c r="Z12" s="67"/>
      <c r="AA12" s="68"/>
    </row>
    <row r="13" spans="1:27" s="32" customFormat="1" ht="34.5" customHeight="1" x14ac:dyDescent="0.25">
      <c r="A13" s="47"/>
      <c r="B13" s="182"/>
      <c r="C13" s="182"/>
      <c r="D13" s="182"/>
      <c r="E13" s="182"/>
      <c r="F13" s="260">
        <f t="shared" si="1"/>
        <v>0</v>
      </c>
      <c r="G13" s="182"/>
      <c r="H13" s="274" t="str">
        <f t="shared" si="0"/>
        <v/>
      </c>
      <c r="I13" s="182"/>
      <c r="J13" s="260">
        <f t="shared" si="2"/>
        <v>0</v>
      </c>
      <c r="K13" s="311"/>
      <c r="L13" s="311"/>
      <c r="M13" s="311"/>
      <c r="N13" s="182"/>
      <c r="O13" s="260">
        <f t="shared" si="3"/>
        <v>0</v>
      </c>
      <c r="P13" s="185"/>
      <c r="Q13" s="185"/>
      <c r="R13" s="113"/>
      <c r="S13" s="393"/>
      <c r="T13" s="67"/>
      <c r="U13" s="67"/>
      <c r="V13" s="67"/>
      <c r="W13" s="67"/>
      <c r="X13" s="67"/>
      <c r="Y13" s="67"/>
      <c r="Z13" s="67"/>
      <c r="AA13" s="68"/>
    </row>
    <row r="14" spans="1:27" s="32" customFormat="1" ht="34.5" customHeight="1" x14ac:dyDescent="0.25">
      <c r="A14" s="47"/>
      <c r="B14" s="182"/>
      <c r="C14" s="182"/>
      <c r="D14" s="182"/>
      <c r="E14" s="182"/>
      <c r="F14" s="260">
        <f t="shared" si="1"/>
        <v>0</v>
      </c>
      <c r="G14" s="182"/>
      <c r="H14" s="274" t="str">
        <f t="shared" si="0"/>
        <v/>
      </c>
      <c r="I14" s="182"/>
      <c r="J14" s="260">
        <f t="shared" si="2"/>
        <v>0</v>
      </c>
      <c r="K14" s="311"/>
      <c r="L14" s="311"/>
      <c r="M14" s="311"/>
      <c r="N14" s="182"/>
      <c r="O14" s="260">
        <f t="shared" si="3"/>
        <v>0</v>
      </c>
      <c r="P14" s="185"/>
      <c r="Q14" s="185"/>
      <c r="R14" s="113"/>
      <c r="S14" s="393"/>
      <c r="T14" s="67"/>
      <c r="U14" s="67"/>
      <c r="V14" s="67"/>
      <c r="W14" s="67"/>
      <c r="X14" s="67"/>
      <c r="Y14" s="67"/>
      <c r="Z14" s="67"/>
      <c r="AA14" s="68"/>
    </row>
    <row r="15" spans="1:27" s="32" customFormat="1" ht="34.5" customHeight="1" x14ac:dyDescent="0.25">
      <c r="A15" s="47"/>
      <c r="B15" s="182"/>
      <c r="C15" s="182"/>
      <c r="D15" s="182"/>
      <c r="E15" s="182"/>
      <c r="F15" s="260">
        <f>ROUND(E15*0.472,2-LEN(INT(E15*0.472)))</f>
        <v>0</v>
      </c>
      <c r="G15" s="182"/>
      <c r="H15" s="274" t="str">
        <f t="shared" si="0"/>
        <v/>
      </c>
      <c r="I15" s="182"/>
      <c r="J15" s="260">
        <f>ROUND(I15*0.293,2-LEN(INT(I15*0.293)))</f>
        <v>0</v>
      </c>
      <c r="K15" s="311"/>
      <c r="L15" s="311"/>
      <c r="M15" s="311"/>
      <c r="N15" s="182"/>
      <c r="O15" s="260">
        <f>ROUND(N15*746,2-LEN(INT(N15*746)))</f>
        <v>0</v>
      </c>
      <c r="P15" s="185"/>
      <c r="Q15" s="185"/>
      <c r="R15" s="113"/>
      <c r="S15" s="393"/>
      <c r="T15" s="67"/>
      <c r="U15" s="67"/>
      <c r="V15" s="67"/>
      <c r="W15" s="67"/>
      <c r="X15" s="67"/>
      <c r="Y15" s="67"/>
      <c r="Z15" s="67"/>
      <c r="AA15" s="68"/>
    </row>
    <row r="16" spans="1:27" s="32" customFormat="1" ht="34.5" customHeight="1" x14ac:dyDescent="0.25">
      <c r="A16" s="47"/>
      <c r="B16" s="182"/>
      <c r="C16" s="182"/>
      <c r="D16" s="182"/>
      <c r="E16" s="182"/>
      <c r="F16" s="260">
        <f>ROUND(E16*0.472,2-LEN(INT(E16*0.472)))</f>
        <v>0</v>
      </c>
      <c r="G16" s="182"/>
      <c r="H16" s="274" t="str">
        <f t="shared" si="0"/>
        <v/>
      </c>
      <c r="I16" s="182"/>
      <c r="J16" s="260">
        <f>ROUND(I16*0.293,2-LEN(INT(I16*0.293)))</f>
        <v>0</v>
      </c>
      <c r="K16" s="311"/>
      <c r="L16" s="311"/>
      <c r="M16" s="311"/>
      <c r="N16" s="182"/>
      <c r="O16" s="260">
        <f>ROUND(N16*746,2-LEN(INT(N16*746)))</f>
        <v>0</v>
      </c>
      <c r="P16" s="185"/>
      <c r="Q16" s="185"/>
      <c r="R16" s="113"/>
      <c r="S16" s="393"/>
      <c r="T16" s="67"/>
      <c r="U16" s="67"/>
      <c r="V16" s="67"/>
      <c r="W16" s="67"/>
      <c r="X16" s="67"/>
      <c r="Y16" s="67"/>
      <c r="Z16" s="67"/>
      <c r="AA16" s="68"/>
    </row>
    <row r="17" spans="1:27" s="32" customFormat="1" ht="34.5" customHeight="1" thickBot="1" x14ac:dyDescent="0.3">
      <c r="A17" s="29"/>
      <c r="B17" s="30"/>
      <c r="C17" s="30"/>
      <c r="D17" s="30"/>
      <c r="E17" s="30"/>
      <c r="F17" s="34">
        <f>ROUND(E17*0.472,2-LEN(INT(E17*0.472)))</f>
        <v>0</v>
      </c>
      <c r="G17" s="30"/>
      <c r="H17" s="184" t="str">
        <f t="shared" si="0"/>
        <v/>
      </c>
      <c r="I17" s="30"/>
      <c r="J17" s="34">
        <f>ROUND(I17*0.293,2-LEN(INT(I17*0.293)))</f>
        <v>0</v>
      </c>
      <c r="K17" s="162"/>
      <c r="L17" s="162"/>
      <c r="M17" s="162"/>
      <c r="N17" s="30"/>
      <c r="O17" s="34">
        <f>ROUND(N17*746,2-LEN(INT(N17*746)))</f>
        <v>0</v>
      </c>
      <c r="P17" s="30"/>
      <c r="Q17" s="30"/>
      <c r="R17" s="31"/>
      <c r="S17" s="391"/>
      <c r="T17" s="306"/>
      <c r="U17" s="306"/>
      <c r="V17" s="306"/>
      <c r="W17" s="306"/>
      <c r="X17" s="306"/>
      <c r="Y17" s="306"/>
      <c r="Z17" s="306"/>
      <c r="AA17" s="308"/>
    </row>
    <row r="18" spans="1:27" ht="25.5" customHeight="1" x14ac:dyDescent="0.25"/>
    <row r="19" spans="1:27" ht="25.5" customHeight="1" x14ac:dyDescent="0.25">
      <c r="A19" s="843" t="s">
        <v>825</v>
      </c>
      <c r="B19" s="843"/>
      <c r="C19" s="843"/>
      <c r="D19" s="843"/>
      <c r="E19" s="843"/>
      <c r="F19" s="843"/>
      <c r="G19" s="843"/>
      <c r="H19" s="843"/>
    </row>
    <row r="20" spans="1:27" ht="25.5" customHeight="1" x14ac:dyDescent="0.25">
      <c r="A20" s="835" t="s">
        <v>786</v>
      </c>
      <c r="B20" s="835"/>
      <c r="C20" s="835"/>
      <c r="D20" s="835"/>
      <c r="E20" s="835"/>
      <c r="F20" s="835"/>
      <c r="G20" s="835"/>
      <c r="H20" s="835"/>
    </row>
  </sheetData>
  <mergeCells count="26">
    <mergeCell ref="S2:AA2"/>
    <mergeCell ref="AA3:AA5"/>
    <mergeCell ref="Y3:Y5"/>
    <mergeCell ref="X3:X5"/>
    <mergeCell ref="W3:W5"/>
    <mergeCell ref="V3:V5"/>
    <mergeCell ref="U3:U5"/>
    <mergeCell ref="Z3:Z5"/>
    <mergeCell ref="T3:T5"/>
    <mergeCell ref="S3:S5"/>
    <mergeCell ref="A19:H19"/>
    <mergeCell ref="A20:H20"/>
    <mergeCell ref="A2:R2"/>
    <mergeCell ref="I3:J4"/>
    <mergeCell ref="P4:P5"/>
    <mergeCell ref="N4:O4"/>
    <mergeCell ref="R3:R5"/>
    <mergeCell ref="A3:A5"/>
    <mergeCell ref="B3:B5"/>
    <mergeCell ref="C3:C5"/>
    <mergeCell ref="Q4:Q5"/>
    <mergeCell ref="N3:Q3"/>
    <mergeCell ref="D3:D5"/>
    <mergeCell ref="E3:F4"/>
    <mergeCell ref="G3:H4"/>
    <mergeCell ref="K3:M4"/>
  </mergeCells>
  <phoneticPr fontId="0" type="noConversion"/>
  <printOptions horizontalCentered="1"/>
  <pageMargins left="0" right="0" top="1" bottom="0.75" header="0.3" footer="0.3"/>
  <pageSetup paperSize="3" fitToWidth="2" orientation="landscape" r:id="rId1"/>
  <headerFooter alignWithMargins="0">
    <oddHeader>&amp;C&amp;16
&amp;A</oddHeader>
    <oddFooter>&amp;C&amp;14ISSUED
JUNE 2009&amp;R&amp;12&amp;F &amp;A
Page 86</oddFooter>
  </headerFooter>
  <colBreaks count="1" manualBreakCount="1">
    <brk id="18" max="1048575" man="1"/>
  </col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AN34"/>
  <sheetViews>
    <sheetView showGridLines="0" zoomScale="60" zoomScaleNormal="60" zoomScalePageLayoutView="60" workbookViewId="0"/>
  </sheetViews>
  <sheetFormatPr defaultColWidth="9.109375" defaultRowHeight="13.2" x14ac:dyDescent="0.25"/>
  <cols>
    <col min="1" max="1" width="11.109375" style="2" customWidth="1"/>
    <col min="2" max="2" width="13.44140625" style="2" customWidth="1"/>
    <col min="3" max="3" width="14.109375" style="2" customWidth="1"/>
    <col min="4" max="4" width="12" style="2" customWidth="1"/>
    <col min="5" max="18" width="8.5546875" style="2" customWidth="1"/>
    <col min="19" max="21" width="8.6640625" style="2" customWidth="1"/>
    <col min="22" max="22" width="9.6640625" style="2" customWidth="1"/>
    <col min="23" max="30" width="8.5546875" style="2" customWidth="1"/>
    <col min="31" max="31" width="36.44140625" style="2" customWidth="1"/>
    <col min="32" max="32" width="21.5546875" style="2" bestFit="1" customWidth="1"/>
    <col min="33" max="33" width="20.6640625" style="2" customWidth="1"/>
    <col min="34" max="34" width="12.6640625" style="2" customWidth="1"/>
    <col min="35" max="35" width="16.44140625" style="2" customWidth="1"/>
    <col min="36" max="36" width="17" style="2" customWidth="1"/>
    <col min="37" max="39" width="20.6640625" style="2" customWidth="1"/>
    <col min="40" max="40" width="8.6640625" style="2" customWidth="1"/>
    <col min="41" max="16384" width="9.109375" style="2"/>
  </cols>
  <sheetData>
    <row r="1" spans="1:40" ht="39" customHeight="1" thickBot="1" x14ac:dyDescent="0.3"/>
    <row r="2" spans="1:40" s="27" customFormat="1" ht="25.5" customHeight="1" x14ac:dyDescent="0.25">
      <c r="A2" s="823" t="s">
        <v>876</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5"/>
      <c r="AF2" s="987" t="s">
        <v>909</v>
      </c>
      <c r="AG2" s="988"/>
      <c r="AH2" s="988"/>
      <c r="AI2" s="988"/>
      <c r="AJ2" s="988"/>
      <c r="AK2" s="988"/>
      <c r="AL2" s="988"/>
      <c r="AM2" s="988"/>
      <c r="AN2" s="906"/>
    </row>
    <row r="3" spans="1:40" s="4" customFormat="1" ht="25.5" customHeight="1" x14ac:dyDescent="0.25">
      <c r="A3" s="828" t="s">
        <v>911</v>
      </c>
      <c r="B3" s="826" t="s">
        <v>836</v>
      </c>
      <c r="C3" s="826" t="s">
        <v>929</v>
      </c>
      <c r="D3" s="826" t="s">
        <v>925</v>
      </c>
      <c r="E3" s="826" t="s">
        <v>1721</v>
      </c>
      <c r="F3" s="826"/>
      <c r="G3" s="826" t="s">
        <v>808</v>
      </c>
      <c r="H3" s="826"/>
      <c r="I3" s="826" t="s">
        <v>1024</v>
      </c>
      <c r="J3" s="826"/>
      <c r="K3" s="826" t="s">
        <v>957</v>
      </c>
      <c r="L3" s="826"/>
      <c r="M3" s="826"/>
      <c r="N3" s="826"/>
      <c r="O3" s="826" t="s">
        <v>996</v>
      </c>
      <c r="P3" s="826"/>
      <c r="Q3" s="826"/>
      <c r="R3" s="826"/>
      <c r="S3" s="826" t="s">
        <v>1493</v>
      </c>
      <c r="T3" s="826"/>
      <c r="U3" s="826" t="s">
        <v>1494</v>
      </c>
      <c r="V3" s="826"/>
      <c r="W3" s="826" t="s">
        <v>1064</v>
      </c>
      <c r="X3" s="826"/>
      <c r="Y3" s="826"/>
      <c r="Z3" s="826"/>
      <c r="AA3" s="826"/>
      <c r="AB3" s="826"/>
      <c r="AC3" s="826"/>
      <c r="AD3" s="826"/>
      <c r="AE3" s="832" t="s">
        <v>822</v>
      </c>
      <c r="AF3" s="818" t="s">
        <v>906</v>
      </c>
      <c r="AG3" s="815" t="s">
        <v>931</v>
      </c>
      <c r="AH3" s="815" t="s">
        <v>932</v>
      </c>
      <c r="AI3" s="815" t="s">
        <v>2085</v>
      </c>
      <c r="AJ3" s="815" t="s">
        <v>2086</v>
      </c>
      <c r="AK3" s="815" t="s">
        <v>933</v>
      </c>
      <c r="AL3" s="815" t="s">
        <v>940</v>
      </c>
      <c r="AM3" s="815" t="s">
        <v>941</v>
      </c>
      <c r="AN3" s="812" t="s">
        <v>934</v>
      </c>
    </row>
    <row r="4" spans="1:40" s="4" customFormat="1" ht="25.5" customHeight="1" x14ac:dyDescent="0.25">
      <c r="A4" s="828"/>
      <c r="B4" s="826"/>
      <c r="C4" s="826"/>
      <c r="D4" s="826"/>
      <c r="E4" s="826"/>
      <c r="F4" s="826"/>
      <c r="G4" s="826"/>
      <c r="H4" s="826"/>
      <c r="I4" s="826"/>
      <c r="J4" s="826"/>
      <c r="K4" s="826" t="s">
        <v>833</v>
      </c>
      <c r="L4" s="826"/>
      <c r="M4" s="826" t="s">
        <v>867</v>
      </c>
      <c r="N4" s="826"/>
      <c r="O4" s="826" t="s">
        <v>833</v>
      </c>
      <c r="P4" s="826"/>
      <c r="Q4" s="826" t="s">
        <v>867</v>
      </c>
      <c r="R4" s="826"/>
      <c r="S4" s="826"/>
      <c r="T4" s="826"/>
      <c r="U4" s="826"/>
      <c r="V4" s="826"/>
      <c r="W4" s="826" t="s">
        <v>989</v>
      </c>
      <c r="X4" s="826"/>
      <c r="Y4" s="826" t="s">
        <v>1003</v>
      </c>
      <c r="Z4" s="826"/>
      <c r="AA4" s="826" t="s">
        <v>1017</v>
      </c>
      <c r="AB4" s="826"/>
      <c r="AC4" s="826" t="s">
        <v>1031</v>
      </c>
      <c r="AD4" s="826"/>
      <c r="AE4" s="832"/>
      <c r="AF4" s="819"/>
      <c r="AG4" s="816"/>
      <c r="AH4" s="816"/>
      <c r="AI4" s="816"/>
      <c r="AJ4" s="816"/>
      <c r="AK4" s="816"/>
      <c r="AL4" s="816"/>
      <c r="AM4" s="816"/>
      <c r="AN4" s="813"/>
    </row>
    <row r="5" spans="1:40" s="4" customFormat="1" ht="25.5" customHeight="1" thickBot="1" x14ac:dyDescent="0.3">
      <c r="A5" s="829"/>
      <c r="B5" s="827"/>
      <c r="C5" s="827"/>
      <c r="D5" s="827"/>
      <c r="E5" s="243" t="s">
        <v>955</v>
      </c>
      <c r="F5" s="243" t="s">
        <v>949</v>
      </c>
      <c r="G5" s="243" t="s">
        <v>807</v>
      </c>
      <c r="H5" s="243" t="s">
        <v>806</v>
      </c>
      <c r="I5" s="243" t="s">
        <v>1213</v>
      </c>
      <c r="J5" s="243" t="s">
        <v>1175</v>
      </c>
      <c r="K5" s="243" t="s">
        <v>971</v>
      </c>
      <c r="L5" s="243" t="s">
        <v>953</v>
      </c>
      <c r="M5" s="243" t="s">
        <v>971</v>
      </c>
      <c r="N5" s="243" t="s">
        <v>953</v>
      </c>
      <c r="O5" s="243" t="s">
        <v>971</v>
      </c>
      <c r="P5" s="243" t="s">
        <v>953</v>
      </c>
      <c r="Q5" s="243" t="s">
        <v>971</v>
      </c>
      <c r="R5" s="243" t="s">
        <v>953</v>
      </c>
      <c r="S5" s="243" t="s">
        <v>874</v>
      </c>
      <c r="T5" s="243" t="s">
        <v>961</v>
      </c>
      <c r="U5" s="243" t="s">
        <v>874</v>
      </c>
      <c r="V5" s="243" t="s">
        <v>961</v>
      </c>
      <c r="W5" s="243" t="s">
        <v>947</v>
      </c>
      <c r="X5" s="243" t="s">
        <v>949</v>
      </c>
      <c r="Y5" s="243" t="s">
        <v>971</v>
      </c>
      <c r="Z5" s="243" t="s">
        <v>953</v>
      </c>
      <c r="AA5" s="243" t="s">
        <v>971</v>
      </c>
      <c r="AB5" s="243" t="s">
        <v>953</v>
      </c>
      <c r="AC5" s="243" t="s">
        <v>973</v>
      </c>
      <c r="AD5" s="243" t="s">
        <v>974</v>
      </c>
      <c r="AE5" s="833"/>
      <c r="AF5" s="820"/>
      <c r="AG5" s="817"/>
      <c r="AH5" s="817"/>
      <c r="AI5" s="817"/>
      <c r="AJ5" s="817"/>
      <c r="AK5" s="817"/>
      <c r="AL5" s="817"/>
      <c r="AM5" s="817"/>
      <c r="AN5" s="814"/>
    </row>
    <row r="6" spans="1:40" s="32" customFormat="1" ht="25.5" customHeight="1" thickTop="1" x14ac:dyDescent="0.25">
      <c r="A6" s="245" t="s">
        <v>609</v>
      </c>
      <c r="B6" s="246" t="s">
        <v>1195</v>
      </c>
      <c r="C6" s="246" t="s">
        <v>1196</v>
      </c>
      <c r="D6" s="246" t="s">
        <v>1197</v>
      </c>
      <c r="E6" s="259">
        <v>10000</v>
      </c>
      <c r="F6" s="260">
        <f>ROUND(E6*0.472,2-LEN(INT(E6*0.472)))</f>
        <v>4700</v>
      </c>
      <c r="G6" s="259">
        <v>450</v>
      </c>
      <c r="H6" s="274">
        <f>ROUND(G6*0.00508,2-LEN(INT(G6*0.00508)))</f>
        <v>2.2999999999999998</v>
      </c>
      <c r="I6" s="259">
        <v>0.65</v>
      </c>
      <c r="J6" s="274">
        <f>ROUND(I6*250,2-LEN(INT(I6*250)))</f>
        <v>160</v>
      </c>
      <c r="K6" s="259">
        <v>80</v>
      </c>
      <c r="L6" s="274">
        <f>IF(ISNUMBER(K6)=TRUE,ROUND((5/9)*(K6-32),1),"")</f>
        <v>26.7</v>
      </c>
      <c r="M6" s="259">
        <v>67</v>
      </c>
      <c r="N6" s="274">
        <f t="shared" ref="N6:N27" si="0">IF(ISNUMBER(M6)=TRUE,ROUND((5/9)*(M6-32),1),"")</f>
        <v>19.399999999999999</v>
      </c>
      <c r="O6" s="259">
        <v>55</v>
      </c>
      <c r="P6" s="274">
        <f t="shared" ref="P6:P27" si="1">IF(ISNUMBER(O6)=TRUE,ROUND((5/9)*(O6-32),1),"")</f>
        <v>12.8</v>
      </c>
      <c r="Q6" s="259">
        <v>54</v>
      </c>
      <c r="R6" s="274">
        <f t="shared" ref="R6:R27" si="2">IF(ISNUMBER(Q6)=TRUE,ROUND((5/9)*(Q6-32),1),"")</f>
        <v>12.2</v>
      </c>
      <c r="S6" s="259">
        <v>380</v>
      </c>
      <c r="T6" s="260">
        <f>ROUND(S6*0.293,2-LEN(INT(S6*0.293)))</f>
        <v>110</v>
      </c>
      <c r="U6" s="311">
        <v>270</v>
      </c>
      <c r="V6" s="260">
        <f>ROUND(U6*0.293,2-LEN(INT(U6*0.293)))</f>
        <v>79</v>
      </c>
      <c r="W6" s="259">
        <v>47</v>
      </c>
      <c r="X6" s="260">
        <f>ROUND(W6*0.06309,2-LEN(INT(W6*0.06309)))</f>
        <v>3</v>
      </c>
      <c r="Y6" s="259">
        <v>42</v>
      </c>
      <c r="Z6" s="274">
        <f t="shared" ref="Z6:Z27" si="3">IF(ISNUMBER(Y6)=TRUE,ROUND((5/9)*(Y6-32),1),"")</f>
        <v>5.6</v>
      </c>
      <c r="AA6" s="259">
        <v>58</v>
      </c>
      <c r="AB6" s="274">
        <f t="shared" ref="AB6:AB27" si="4">IF(ISNUMBER(AA6)=TRUE,ROUND((5/9)*(AA6-32),1),"")</f>
        <v>14.4</v>
      </c>
      <c r="AC6" s="259">
        <v>6</v>
      </c>
      <c r="AD6" s="260">
        <f>ROUND(AC6*0.3,2-LEN(INT(AC6*0.3)))</f>
        <v>1.8</v>
      </c>
      <c r="AE6" s="247" t="s">
        <v>1153</v>
      </c>
      <c r="AF6" s="392"/>
      <c r="AG6" s="302"/>
      <c r="AH6" s="302"/>
      <c r="AI6" s="302"/>
      <c r="AJ6" s="302"/>
      <c r="AK6" s="302"/>
      <c r="AL6" s="302"/>
      <c r="AM6" s="302"/>
      <c r="AN6" s="303"/>
    </row>
    <row r="7" spans="1:40" s="32" customFormat="1" ht="25.5" customHeight="1" x14ac:dyDescent="0.25">
      <c r="A7" s="47"/>
      <c r="B7" s="182"/>
      <c r="C7" s="182"/>
      <c r="D7" s="182"/>
      <c r="E7" s="182"/>
      <c r="F7" s="260">
        <f t="shared" ref="F7:F27" si="5">ROUND(E7*0.472,2-LEN(INT(E7*0.472)))</f>
        <v>0</v>
      </c>
      <c r="G7" s="182"/>
      <c r="H7" s="274">
        <f t="shared" ref="H7:H27" si="6">ROUND(G7*0.00508,2-LEN(INT(G7*0.00508)))</f>
        <v>0</v>
      </c>
      <c r="I7" s="182"/>
      <c r="J7" s="274">
        <f t="shared" ref="J7:J27" si="7">ROUND(I7*250,2-LEN(INT(I7*250)))</f>
        <v>0</v>
      </c>
      <c r="K7" s="182"/>
      <c r="L7" s="274" t="str">
        <f t="shared" ref="L7:L27" si="8">IF(ISNUMBER(K7)=TRUE,ROUND((5/9)*(K7-32),1),"")</f>
        <v/>
      </c>
      <c r="M7" s="182"/>
      <c r="N7" s="274" t="str">
        <f t="shared" si="0"/>
        <v/>
      </c>
      <c r="O7" s="182"/>
      <c r="P7" s="274" t="str">
        <f t="shared" si="1"/>
        <v/>
      </c>
      <c r="Q7" s="182"/>
      <c r="R7" s="274" t="str">
        <f t="shared" si="2"/>
        <v/>
      </c>
      <c r="S7" s="182"/>
      <c r="T7" s="260">
        <f t="shared" ref="T7:V27" si="9">ROUND(S7*0.293,2-LEN(INT(S7*0.293)))</f>
        <v>0</v>
      </c>
      <c r="U7" s="161"/>
      <c r="V7" s="260">
        <f t="shared" si="9"/>
        <v>0</v>
      </c>
      <c r="W7" s="182"/>
      <c r="X7" s="260">
        <f t="shared" ref="X7:X27" si="10">ROUND(W7*0.06309,2-LEN(INT(W7*0.06309)))</f>
        <v>0</v>
      </c>
      <c r="Y7" s="182"/>
      <c r="Z7" s="274" t="str">
        <f t="shared" si="3"/>
        <v/>
      </c>
      <c r="AA7" s="182"/>
      <c r="AB7" s="274" t="str">
        <f t="shared" si="4"/>
        <v/>
      </c>
      <c r="AC7" s="182"/>
      <c r="AD7" s="260">
        <f t="shared" ref="AD7:AD27" si="11">ROUND(AC7*0.3,2-LEN(INT(AC7*0.3)))</f>
        <v>0</v>
      </c>
      <c r="AE7" s="46"/>
      <c r="AF7" s="393"/>
      <c r="AG7" s="67"/>
      <c r="AH7" s="67"/>
      <c r="AI7" s="67"/>
      <c r="AJ7" s="67"/>
      <c r="AK7" s="67"/>
      <c r="AL7" s="67"/>
      <c r="AM7" s="67"/>
      <c r="AN7" s="68"/>
    </row>
    <row r="8" spans="1:40" s="32" customFormat="1" ht="25.5" customHeight="1" x14ac:dyDescent="0.25">
      <c r="A8" s="47"/>
      <c r="B8" s="182"/>
      <c r="C8" s="182"/>
      <c r="D8" s="182"/>
      <c r="E8" s="182"/>
      <c r="F8" s="260">
        <f t="shared" si="5"/>
        <v>0</v>
      </c>
      <c r="G8" s="182"/>
      <c r="H8" s="274">
        <f t="shared" si="6"/>
        <v>0</v>
      </c>
      <c r="I8" s="182"/>
      <c r="J8" s="274">
        <f t="shared" si="7"/>
        <v>0</v>
      </c>
      <c r="K8" s="182"/>
      <c r="L8" s="274" t="str">
        <f t="shared" si="8"/>
        <v/>
      </c>
      <c r="M8" s="182"/>
      <c r="N8" s="274" t="str">
        <f t="shared" si="0"/>
        <v/>
      </c>
      <c r="O8" s="182"/>
      <c r="P8" s="274" t="str">
        <f t="shared" si="1"/>
        <v/>
      </c>
      <c r="Q8" s="182"/>
      <c r="R8" s="274" t="str">
        <f t="shared" si="2"/>
        <v/>
      </c>
      <c r="S8" s="182"/>
      <c r="T8" s="260">
        <f t="shared" si="9"/>
        <v>0</v>
      </c>
      <c r="U8" s="161"/>
      <c r="V8" s="260">
        <f t="shared" si="9"/>
        <v>0</v>
      </c>
      <c r="W8" s="182"/>
      <c r="X8" s="260">
        <f t="shared" si="10"/>
        <v>0</v>
      </c>
      <c r="Y8" s="182"/>
      <c r="Z8" s="274" t="str">
        <f t="shared" si="3"/>
        <v/>
      </c>
      <c r="AA8" s="182"/>
      <c r="AB8" s="274" t="str">
        <f t="shared" si="4"/>
        <v/>
      </c>
      <c r="AC8" s="182"/>
      <c r="AD8" s="260">
        <f t="shared" si="11"/>
        <v>0</v>
      </c>
      <c r="AE8" s="46"/>
      <c r="AF8" s="393"/>
      <c r="AG8" s="67"/>
      <c r="AH8" s="67"/>
      <c r="AI8" s="67"/>
      <c r="AJ8" s="67"/>
      <c r="AK8" s="67"/>
      <c r="AL8" s="67"/>
      <c r="AM8" s="67"/>
      <c r="AN8" s="68"/>
    </row>
    <row r="9" spans="1:40" s="32" customFormat="1" ht="25.5" customHeight="1" x14ac:dyDescent="0.25">
      <c r="A9" s="47"/>
      <c r="B9" s="182"/>
      <c r="C9" s="182"/>
      <c r="D9" s="182"/>
      <c r="E9" s="182"/>
      <c r="F9" s="260">
        <f t="shared" si="5"/>
        <v>0</v>
      </c>
      <c r="G9" s="182"/>
      <c r="H9" s="274">
        <f t="shared" si="6"/>
        <v>0</v>
      </c>
      <c r="I9" s="182"/>
      <c r="J9" s="274">
        <f t="shared" si="7"/>
        <v>0</v>
      </c>
      <c r="K9" s="182"/>
      <c r="L9" s="274" t="str">
        <f t="shared" si="8"/>
        <v/>
      </c>
      <c r="M9" s="182"/>
      <c r="N9" s="274" t="str">
        <f t="shared" si="0"/>
        <v/>
      </c>
      <c r="O9" s="182"/>
      <c r="P9" s="274" t="str">
        <f t="shared" si="1"/>
        <v/>
      </c>
      <c r="Q9" s="182"/>
      <c r="R9" s="274" t="str">
        <f t="shared" si="2"/>
        <v/>
      </c>
      <c r="S9" s="182"/>
      <c r="T9" s="260">
        <f t="shared" si="9"/>
        <v>0</v>
      </c>
      <c r="U9" s="161"/>
      <c r="V9" s="260">
        <f t="shared" si="9"/>
        <v>0</v>
      </c>
      <c r="W9" s="182"/>
      <c r="X9" s="260">
        <f t="shared" si="10"/>
        <v>0</v>
      </c>
      <c r="Y9" s="182"/>
      <c r="Z9" s="274" t="str">
        <f t="shared" si="3"/>
        <v/>
      </c>
      <c r="AA9" s="182"/>
      <c r="AB9" s="274" t="str">
        <f t="shared" si="4"/>
        <v/>
      </c>
      <c r="AC9" s="182"/>
      <c r="AD9" s="260">
        <f t="shared" si="11"/>
        <v>0</v>
      </c>
      <c r="AE9" s="46"/>
      <c r="AF9" s="393"/>
      <c r="AG9" s="67"/>
      <c r="AH9" s="67"/>
      <c r="AI9" s="67"/>
      <c r="AJ9" s="67"/>
      <c r="AK9" s="67"/>
      <c r="AL9" s="67"/>
      <c r="AM9" s="67"/>
      <c r="AN9" s="68"/>
    </row>
    <row r="10" spans="1:40" s="32" customFormat="1" ht="25.5" customHeight="1" x14ac:dyDescent="0.25">
      <c r="A10" s="47"/>
      <c r="B10" s="182"/>
      <c r="C10" s="182"/>
      <c r="D10" s="182"/>
      <c r="E10" s="182"/>
      <c r="F10" s="260">
        <f t="shared" si="5"/>
        <v>0</v>
      </c>
      <c r="G10" s="182"/>
      <c r="H10" s="274">
        <f t="shared" si="6"/>
        <v>0</v>
      </c>
      <c r="I10" s="182"/>
      <c r="J10" s="274">
        <f t="shared" si="7"/>
        <v>0</v>
      </c>
      <c r="K10" s="182"/>
      <c r="L10" s="274" t="str">
        <f t="shared" si="8"/>
        <v/>
      </c>
      <c r="M10" s="182"/>
      <c r="N10" s="274" t="str">
        <f t="shared" si="0"/>
        <v/>
      </c>
      <c r="O10" s="182"/>
      <c r="P10" s="274" t="str">
        <f t="shared" si="1"/>
        <v/>
      </c>
      <c r="Q10" s="182"/>
      <c r="R10" s="274" t="str">
        <f t="shared" si="2"/>
        <v/>
      </c>
      <c r="S10" s="182"/>
      <c r="T10" s="260">
        <f t="shared" si="9"/>
        <v>0</v>
      </c>
      <c r="U10" s="161"/>
      <c r="V10" s="260">
        <f t="shared" si="9"/>
        <v>0</v>
      </c>
      <c r="W10" s="182"/>
      <c r="X10" s="260">
        <f t="shared" si="10"/>
        <v>0</v>
      </c>
      <c r="Y10" s="182"/>
      <c r="Z10" s="274" t="str">
        <f t="shared" si="3"/>
        <v/>
      </c>
      <c r="AA10" s="182"/>
      <c r="AB10" s="274" t="str">
        <f t="shared" si="4"/>
        <v/>
      </c>
      <c r="AC10" s="182"/>
      <c r="AD10" s="260">
        <f t="shared" si="11"/>
        <v>0</v>
      </c>
      <c r="AE10" s="46"/>
      <c r="AF10" s="393"/>
      <c r="AG10" s="67"/>
      <c r="AH10" s="67"/>
      <c r="AI10" s="67"/>
      <c r="AJ10" s="67"/>
      <c r="AK10" s="67"/>
      <c r="AL10" s="67"/>
      <c r="AM10" s="67"/>
      <c r="AN10" s="68"/>
    </row>
    <row r="11" spans="1:40" s="32" customFormat="1" ht="25.5" customHeight="1" x14ac:dyDescent="0.25">
      <c r="A11" s="47"/>
      <c r="B11" s="182"/>
      <c r="C11" s="182"/>
      <c r="D11" s="182"/>
      <c r="E11" s="182"/>
      <c r="F11" s="260">
        <f t="shared" si="5"/>
        <v>0</v>
      </c>
      <c r="G11" s="182"/>
      <c r="H11" s="274">
        <f t="shared" si="6"/>
        <v>0</v>
      </c>
      <c r="I11" s="182"/>
      <c r="J11" s="274">
        <f t="shared" si="7"/>
        <v>0</v>
      </c>
      <c r="K11" s="182"/>
      <c r="L11" s="274" t="str">
        <f t="shared" si="8"/>
        <v/>
      </c>
      <c r="M11" s="182"/>
      <c r="N11" s="274" t="str">
        <f t="shared" si="0"/>
        <v/>
      </c>
      <c r="O11" s="182"/>
      <c r="P11" s="274" t="str">
        <f t="shared" si="1"/>
        <v/>
      </c>
      <c r="Q11" s="182"/>
      <c r="R11" s="274" t="str">
        <f t="shared" si="2"/>
        <v/>
      </c>
      <c r="S11" s="182"/>
      <c r="T11" s="260">
        <f t="shared" si="9"/>
        <v>0</v>
      </c>
      <c r="U11" s="161"/>
      <c r="V11" s="260">
        <f t="shared" si="9"/>
        <v>0</v>
      </c>
      <c r="W11" s="182"/>
      <c r="X11" s="260">
        <f t="shared" si="10"/>
        <v>0</v>
      </c>
      <c r="Y11" s="182"/>
      <c r="Z11" s="274" t="str">
        <f t="shared" si="3"/>
        <v/>
      </c>
      <c r="AA11" s="182"/>
      <c r="AB11" s="274" t="str">
        <f t="shared" si="4"/>
        <v/>
      </c>
      <c r="AC11" s="182"/>
      <c r="AD11" s="260">
        <f t="shared" si="11"/>
        <v>0</v>
      </c>
      <c r="AE11" s="46"/>
      <c r="AF11" s="393"/>
      <c r="AG11" s="67"/>
      <c r="AH11" s="67"/>
      <c r="AI11" s="67"/>
      <c r="AJ11" s="67"/>
      <c r="AK11" s="67"/>
      <c r="AL11" s="67"/>
      <c r="AM11" s="67"/>
      <c r="AN11" s="68"/>
    </row>
    <row r="12" spans="1:40" s="32" customFormat="1" ht="25.5" customHeight="1" x14ac:dyDescent="0.25">
      <c r="A12" s="47"/>
      <c r="B12" s="182"/>
      <c r="C12" s="182"/>
      <c r="D12" s="182"/>
      <c r="E12" s="182"/>
      <c r="F12" s="260">
        <f t="shared" si="5"/>
        <v>0</v>
      </c>
      <c r="G12" s="182"/>
      <c r="H12" s="274">
        <f t="shared" si="6"/>
        <v>0</v>
      </c>
      <c r="I12" s="182"/>
      <c r="J12" s="274">
        <f t="shared" si="7"/>
        <v>0</v>
      </c>
      <c r="K12" s="182"/>
      <c r="L12" s="274" t="str">
        <f t="shared" si="8"/>
        <v/>
      </c>
      <c r="M12" s="182"/>
      <c r="N12" s="274" t="str">
        <f t="shared" si="0"/>
        <v/>
      </c>
      <c r="O12" s="182"/>
      <c r="P12" s="274" t="str">
        <f t="shared" si="1"/>
        <v/>
      </c>
      <c r="Q12" s="182"/>
      <c r="R12" s="274" t="str">
        <f t="shared" si="2"/>
        <v/>
      </c>
      <c r="S12" s="182"/>
      <c r="T12" s="260">
        <f t="shared" si="9"/>
        <v>0</v>
      </c>
      <c r="U12" s="161"/>
      <c r="V12" s="260">
        <f t="shared" si="9"/>
        <v>0</v>
      </c>
      <c r="W12" s="182"/>
      <c r="X12" s="260">
        <f t="shared" si="10"/>
        <v>0</v>
      </c>
      <c r="Y12" s="182"/>
      <c r="Z12" s="274" t="str">
        <f t="shared" si="3"/>
        <v/>
      </c>
      <c r="AA12" s="182"/>
      <c r="AB12" s="274" t="str">
        <f t="shared" si="4"/>
        <v/>
      </c>
      <c r="AC12" s="182"/>
      <c r="AD12" s="260">
        <f t="shared" si="11"/>
        <v>0</v>
      </c>
      <c r="AE12" s="46"/>
      <c r="AF12" s="393"/>
      <c r="AG12" s="67"/>
      <c r="AH12" s="67"/>
      <c r="AI12" s="67"/>
      <c r="AJ12" s="67"/>
      <c r="AK12" s="67"/>
      <c r="AL12" s="67"/>
      <c r="AM12" s="67"/>
      <c r="AN12" s="68"/>
    </row>
    <row r="13" spans="1:40" s="32" customFormat="1" ht="25.5" customHeight="1" x14ac:dyDescent="0.25">
      <c r="A13" s="47"/>
      <c r="B13" s="182"/>
      <c r="C13" s="182"/>
      <c r="D13" s="182"/>
      <c r="E13" s="182"/>
      <c r="F13" s="260">
        <f t="shared" si="5"/>
        <v>0</v>
      </c>
      <c r="G13" s="182"/>
      <c r="H13" s="274">
        <f t="shared" si="6"/>
        <v>0</v>
      </c>
      <c r="I13" s="182"/>
      <c r="J13" s="274">
        <f t="shared" si="7"/>
        <v>0</v>
      </c>
      <c r="K13" s="182"/>
      <c r="L13" s="274" t="str">
        <f t="shared" si="8"/>
        <v/>
      </c>
      <c r="M13" s="182"/>
      <c r="N13" s="274" t="str">
        <f t="shared" si="0"/>
        <v/>
      </c>
      <c r="O13" s="182"/>
      <c r="P13" s="274" t="str">
        <f t="shared" si="1"/>
        <v/>
      </c>
      <c r="Q13" s="182"/>
      <c r="R13" s="274" t="str">
        <f t="shared" si="2"/>
        <v/>
      </c>
      <c r="S13" s="182"/>
      <c r="T13" s="260">
        <f t="shared" si="9"/>
        <v>0</v>
      </c>
      <c r="U13" s="161"/>
      <c r="V13" s="260">
        <f t="shared" si="9"/>
        <v>0</v>
      </c>
      <c r="W13" s="182"/>
      <c r="X13" s="260">
        <f t="shared" si="10"/>
        <v>0</v>
      </c>
      <c r="Y13" s="182"/>
      <c r="Z13" s="274" t="str">
        <f t="shared" si="3"/>
        <v/>
      </c>
      <c r="AA13" s="182"/>
      <c r="AB13" s="274" t="str">
        <f t="shared" si="4"/>
        <v/>
      </c>
      <c r="AC13" s="182"/>
      <c r="AD13" s="260">
        <f t="shared" si="11"/>
        <v>0</v>
      </c>
      <c r="AE13" s="46"/>
      <c r="AF13" s="393"/>
      <c r="AG13" s="67"/>
      <c r="AH13" s="67"/>
      <c r="AI13" s="67"/>
      <c r="AJ13" s="67"/>
      <c r="AK13" s="67"/>
      <c r="AL13" s="67"/>
      <c r="AM13" s="67"/>
      <c r="AN13" s="68"/>
    </row>
    <row r="14" spans="1:40" s="32" customFormat="1" ht="25.5" customHeight="1" x14ac:dyDescent="0.25">
      <c r="A14" s="47"/>
      <c r="B14" s="182"/>
      <c r="C14" s="182"/>
      <c r="D14" s="182"/>
      <c r="E14" s="182"/>
      <c r="F14" s="260">
        <f t="shared" si="5"/>
        <v>0</v>
      </c>
      <c r="G14" s="182"/>
      <c r="H14" s="274">
        <f t="shared" si="6"/>
        <v>0</v>
      </c>
      <c r="I14" s="182"/>
      <c r="J14" s="274">
        <f t="shared" si="7"/>
        <v>0</v>
      </c>
      <c r="K14" s="182"/>
      <c r="L14" s="274" t="str">
        <f t="shared" si="8"/>
        <v/>
      </c>
      <c r="M14" s="182"/>
      <c r="N14" s="274" t="str">
        <f t="shared" si="0"/>
        <v/>
      </c>
      <c r="O14" s="182"/>
      <c r="P14" s="274" t="str">
        <f t="shared" si="1"/>
        <v/>
      </c>
      <c r="Q14" s="182"/>
      <c r="R14" s="274" t="str">
        <f t="shared" si="2"/>
        <v/>
      </c>
      <c r="S14" s="182"/>
      <c r="T14" s="260">
        <f t="shared" si="9"/>
        <v>0</v>
      </c>
      <c r="U14" s="161"/>
      <c r="V14" s="260">
        <f t="shared" si="9"/>
        <v>0</v>
      </c>
      <c r="W14" s="182"/>
      <c r="X14" s="260">
        <f t="shared" si="10"/>
        <v>0</v>
      </c>
      <c r="Y14" s="182"/>
      <c r="Z14" s="274" t="str">
        <f t="shared" si="3"/>
        <v/>
      </c>
      <c r="AA14" s="182"/>
      <c r="AB14" s="274" t="str">
        <f t="shared" si="4"/>
        <v/>
      </c>
      <c r="AC14" s="182"/>
      <c r="AD14" s="260">
        <f t="shared" si="11"/>
        <v>0</v>
      </c>
      <c r="AE14" s="46"/>
      <c r="AF14" s="393"/>
      <c r="AG14" s="67"/>
      <c r="AH14" s="67"/>
      <c r="AI14" s="67"/>
      <c r="AJ14" s="67"/>
      <c r="AK14" s="67"/>
      <c r="AL14" s="67"/>
      <c r="AM14" s="67"/>
      <c r="AN14" s="68"/>
    </row>
    <row r="15" spans="1:40" s="32" customFormat="1" ht="25.5" customHeight="1" x14ac:dyDescent="0.25">
      <c r="A15" s="47"/>
      <c r="B15" s="182"/>
      <c r="C15" s="182"/>
      <c r="D15" s="182"/>
      <c r="E15" s="182"/>
      <c r="F15" s="260">
        <f t="shared" si="5"/>
        <v>0</v>
      </c>
      <c r="G15" s="182"/>
      <c r="H15" s="274">
        <f t="shared" si="6"/>
        <v>0</v>
      </c>
      <c r="I15" s="182"/>
      <c r="J15" s="274">
        <f t="shared" si="7"/>
        <v>0</v>
      </c>
      <c r="K15" s="182"/>
      <c r="L15" s="274" t="str">
        <f t="shared" si="8"/>
        <v/>
      </c>
      <c r="M15" s="182"/>
      <c r="N15" s="274" t="str">
        <f t="shared" si="0"/>
        <v/>
      </c>
      <c r="O15" s="182"/>
      <c r="P15" s="274" t="str">
        <f t="shared" si="1"/>
        <v/>
      </c>
      <c r="Q15" s="182"/>
      <c r="R15" s="274" t="str">
        <f t="shared" si="2"/>
        <v/>
      </c>
      <c r="S15" s="182"/>
      <c r="T15" s="260">
        <f t="shared" si="9"/>
        <v>0</v>
      </c>
      <c r="U15" s="161"/>
      <c r="V15" s="260">
        <f t="shared" si="9"/>
        <v>0</v>
      </c>
      <c r="W15" s="182"/>
      <c r="X15" s="260">
        <f t="shared" si="10"/>
        <v>0</v>
      </c>
      <c r="Y15" s="182"/>
      <c r="Z15" s="274" t="str">
        <f t="shared" si="3"/>
        <v/>
      </c>
      <c r="AA15" s="182"/>
      <c r="AB15" s="274" t="str">
        <f t="shared" si="4"/>
        <v/>
      </c>
      <c r="AC15" s="182"/>
      <c r="AD15" s="260">
        <f t="shared" si="11"/>
        <v>0</v>
      </c>
      <c r="AE15" s="46"/>
      <c r="AF15" s="393"/>
      <c r="AG15" s="67"/>
      <c r="AH15" s="67"/>
      <c r="AI15" s="67"/>
      <c r="AJ15" s="67"/>
      <c r="AK15" s="67"/>
      <c r="AL15" s="67"/>
      <c r="AM15" s="67"/>
      <c r="AN15" s="68"/>
    </row>
    <row r="16" spans="1:40" s="32" customFormat="1" ht="25.5" customHeight="1" x14ac:dyDescent="0.25">
      <c r="A16" s="47"/>
      <c r="B16" s="182"/>
      <c r="C16" s="182"/>
      <c r="D16" s="182"/>
      <c r="E16" s="182"/>
      <c r="F16" s="260">
        <f t="shared" si="5"/>
        <v>0</v>
      </c>
      <c r="G16" s="182"/>
      <c r="H16" s="274">
        <f t="shared" si="6"/>
        <v>0</v>
      </c>
      <c r="I16" s="182"/>
      <c r="J16" s="274">
        <f t="shared" si="7"/>
        <v>0</v>
      </c>
      <c r="K16" s="182"/>
      <c r="L16" s="274" t="str">
        <f t="shared" si="8"/>
        <v/>
      </c>
      <c r="M16" s="182"/>
      <c r="N16" s="274" t="str">
        <f t="shared" si="0"/>
        <v/>
      </c>
      <c r="O16" s="182"/>
      <c r="P16" s="274" t="str">
        <f t="shared" si="1"/>
        <v/>
      </c>
      <c r="Q16" s="182"/>
      <c r="R16" s="274" t="str">
        <f t="shared" si="2"/>
        <v/>
      </c>
      <c r="S16" s="182"/>
      <c r="T16" s="260">
        <f t="shared" si="9"/>
        <v>0</v>
      </c>
      <c r="U16" s="161"/>
      <c r="V16" s="260">
        <f t="shared" si="9"/>
        <v>0</v>
      </c>
      <c r="W16" s="182"/>
      <c r="X16" s="260">
        <f t="shared" si="10"/>
        <v>0</v>
      </c>
      <c r="Y16" s="182"/>
      <c r="Z16" s="274" t="str">
        <f t="shared" si="3"/>
        <v/>
      </c>
      <c r="AA16" s="182"/>
      <c r="AB16" s="274" t="str">
        <f t="shared" si="4"/>
        <v/>
      </c>
      <c r="AC16" s="182"/>
      <c r="AD16" s="260">
        <f t="shared" si="11"/>
        <v>0</v>
      </c>
      <c r="AE16" s="46"/>
      <c r="AF16" s="393"/>
      <c r="AG16" s="67"/>
      <c r="AH16" s="67"/>
      <c r="AI16" s="67"/>
      <c r="AJ16" s="67"/>
      <c r="AK16" s="67"/>
      <c r="AL16" s="67"/>
      <c r="AM16" s="67"/>
      <c r="AN16" s="68"/>
    </row>
    <row r="17" spans="1:40" s="32" customFormat="1" ht="25.5" customHeight="1" x14ac:dyDescent="0.25">
      <c r="A17" s="47"/>
      <c r="B17" s="182"/>
      <c r="C17" s="182"/>
      <c r="D17" s="182"/>
      <c r="E17" s="182"/>
      <c r="F17" s="260">
        <f t="shared" si="5"/>
        <v>0</v>
      </c>
      <c r="G17" s="182"/>
      <c r="H17" s="274">
        <f t="shared" si="6"/>
        <v>0</v>
      </c>
      <c r="I17" s="182"/>
      <c r="J17" s="274">
        <f t="shared" si="7"/>
        <v>0</v>
      </c>
      <c r="K17" s="182"/>
      <c r="L17" s="274" t="str">
        <f t="shared" si="8"/>
        <v/>
      </c>
      <c r="M17" s="182"/>
      <c r="N17" s="274" t="str">
        <f t="shared" si="0"/>
        <v/>
      </c>
      <c r="O17" s="182"/>
      <c r="P17" s="274" t="str">
        <f t="shared" si="1"/>
        <v/>
      </c>
      <c r="Q17" s="182"/>
      <c r="R17" s="274" t="str">
        <f t="shared" si="2"/>
        <v/>
      </c>
      <c r="S17" s="182"/>
      <c r="T17" s="260">
        <f t="shared" si="9"/>
        <v>0</v>
      </c>
      <c r="U17" s="161"/>
      <c r="V17" s="260">
        <f t="shared" si="9"/>
        <v>0</v>
      </c>
      <c r="W17" s="182"/>
      <c r="X17" s="260">
        <f t="shared" si="10"/>
        <v>0</v>
      </c>
      <c r="Y17" s="182"/>
      <c r="Z17" s="274" t="str">
        <f t="shared" si="3"/>
        <v/>
      </c>
      <c r="AA17" s="182"/>
      <c r="AB17" s="274" t="str">
        <f t="shared" si="4"/>
        <v/>
      </c>
      <c r="AC17" s="182"/>
      <c r="AD17" s="260">
        <f t="shared" si="11"/>
        <v>0</v>
      </c>
      <c r="AE17" s="46"/>
      <c r="AF17" s="393"/>
      <c r="AG17" s="67"/>
      <c r="AH17" s="67"/>
      <c r="AI17" s="67"/>
      <c r="AJ17" s="67"/>
      <c r="AK17" s="67"/>
      <c r="AL17" s="67"/>
      <c r="AM17" s="67"/>
      <c r="AN17" s="68"/>
    </row>
    <row r="18" spans="1:40" s="32" customFormat="1" ht="25.5" customHeight="1" x14ac:dyDescent="0.25">
      <c r="A18" s="47"/>
      <c r="B18" s="182"/>
      <c r="C18" s="182"/>
      <c r="D18" s="182"/>
      <c r="E18" s="182"/>
      <c r="F18" s="260">
        <f t="shared" si="5"/>
        <v>0</v>
      </c>
      <c r="G18" s="182"/>
      <c r="H18" s="274">
        <f t="shared" si="6"/>
        <v>0</v>
      </c>
      <c r="I18" s="182"/>
      <c r="J18" s="274">
        <f t="shared" si="7"/>
        <v>0</v>
      </c>
      <c r="K18" s="182"/>
      <c r="L18" s="274" t="str">
        <f t="shared" si="8"/>
        <v/>
      </c>
      <c r="M18" s="182"/>
      <c r="N18" s="274" t="str">
        <f t="shared" si="0"/>
        <v/>
      </c>
      <c r="O18" s="182"/>
      <c r="P18" s="274" t="str">
        <f t="shared" si="1"/>
        <v/>
      </c>
      <c r="Q18" s="182"/>
      <c r="R18" s="274" t="str">
        <f t="shared" si="2"/>
        <v/>
      </c>
      <c r="S18" s="182"/>
      <c r="T18" s="260">
        <f t="shared" si="9"/>
        <v>0</v>
      </c>
      <c r="U18" s="161"/>
      <c r="V18" s="260">
        <f t="shared" si="9"/>
        <v>0</v>
      </c>
      <c r="W18" s="182"/>
      <c r="X18" s="260">
        <f t="shared" si="10"/>
        <v>0</v>
      </c>
      <c r="Y18" s="182"/>
      <c r="Z18" s="274" t="str">
        <f t="shared" si="3"/>
        <v/>
      </c>
      <c r="AA18" s="182"/>
      <c r="AB18" s="274" t="str">
        <f t="shared" si="4"/>
        <v/>
      </c>
      <c r="AC18" s="182"/>
      <c r="AD18" s="260">
        <f t="shared" si="11"/>
        <v>0</v>
      </c>
      <c r="AE18" s="46"/>
      <c r="AF18" s="393"/>
      <c r="AG18" s="67"/>
      <c r="AH18" s="67"/>
      <c r="AI18" s="67"/>
      <c r="AJ18" s="67"/>
      <c r="AK18" s="67"/>
      <c r="AL18" s="67"/>
      <c r="AM18" s="67"/>
      <c r="AN18" s="68"/>
    </row>
    <row r="19" spans="1:40" s="32" customFormat="1" ht="25.5" customHeight="1" x14ac:dyDescent="0.25">
      <c r="A19" s="47"/>
      <c r="B19" s="182"/>
      <c r="C19" s="182"/>
      <c r="D19" s="182"/>
      <c r="E19" s="182"/>
      <c r="F19" s="260">
        <f t="shared" si="5"/>
        <v>0</v>
      </c>
      <c r="G19" s="182"/>
      <c r="H19" s="274">
        <f t="shared" si="6"/>
        <v>0</v>
      </c>
      <c r="I19" s="182"/>
      <c r="J19" s="274">
        <f t="shared" si="7"/>
        <v>0</v>
      </c>
      <c r="K19" s="182"/>
      <c r="L19" s="274" t="str">
        <f t="shared" si="8"/>
        <v/>
      </c>
      <c r="M19" s="182"/>
      <c r="N19" s="274" t="str">
        <f t="shared" si="0"/>
        <v/>
      </c>
      <c r="O19" s="182"/>
      <c r="P19" s="274" t="str">
        <f t="shared" si="1"/>
        <v/>
      </c>
      <c r="Q19" s="182"/>
      <c r="R19" s="274" t="str">
        <f t="shared" si="2"/>
        <v/>
      </c>
      <c r="S19" s="182"/>
      <c r="T19" s="260">
        <f t="shared" si="9"/>
        <v>0</v>
      </c>
      <c r="U19" s="161"/>
      <c r="V19" s="260">
        <f t="shared" si="9"/>
        <v>0</v>
      </c>
      <c r="W19" s="182"/>
      <c r="X19" s="260">
        <f t="shared" si="10"/>
        <v>0</v>
      </c>
      <c r="Y19" s="182"/>
      <c r="Z19" s="274" t="str">
        <f t="shared" si="3"/>
        <v/>
      </c>
      <c r="AA19" s="182"/>
      <c r="AB19" s="274" t="str">
        <f t="shared" si="4"/>
        <v/>
      </c>
      <c r="AC19" s="182"/>
      <c r="AD19" s="260">
        <f t="shared" si="11"/>
        <v>0</v>
      </c>
      <c r="AE19" s="46"/>
      <c r="AF19" s="393"/>
      <c r="AG19" s="67"/>
      <c r="AH19" s="67"/>
      <c r="AI19" s="67"/>
      <c r="AJ19" s="67"/>
      <c r="AK19" s="67"/>
      <c r="AL19" s="67"/>
      <c r="AM19" s="67"/>
      <c r="AN19" s="68"/>
    </row>
    <row r="20" spans="1:40" s="32" customFormat="1" ht="25.5" customHeight="1" x14ac:dyDescent="0.25">
      <c r="A20" s="47"/>
      <c r="B20" s="182"/>
      <c r="C20" s="182"/>
      <c r="D20" s="182"/>
      <c r="E20" s="182"/>
      <c r="F20" s="260">
        <f t="shared" si="5"/>
        <v>0</v>
      </c>
      <c r="G20" s="182"/>
      <c r="H20" s="274">
        <f t="shared" si="6"/>
        <v>0</v>
      </c>
      <c r="I20" s="182"/>
      <c r="J20" s="274">
        <f t="shared" si="7"/>
        <v>0</v>
      </c>
      <c r="K20" s="182"/>
      <c r="L20" s="274" t="str">
        <f t="shared" si="8"/>
        <v/>
      </c>
      <c r="M20" s="182"/>
      <c r="N20" s="274" t="str">
        <f t="shared" si="0"/>
        <v/>
      </c>
      <c r="O20" s="182"/>
      <c r="P20" s="274" t="str">
        <f t="shared" si="1"/>
        <v/>
      </c>
      <c r="Q20" s="182"/>
      <c r="R20" s="274" t="str">
        <f t="shared" si="2"/>
        <v/>
      </c>
      <c r="S20" s="182"/>
      <c r="T20" s="260">
        <f t="shared" si="9"/>
        <v>0</v>
      </c>
      <c r="U20" s="161"/>
      <c r="V20" s="260">
        <f t="shared" si="9"/>
        <v>0</v>
      </c>
      <c r="W20" s="182"/>
      <c r="X20" s="260">
        <f t="shared" si="10"/>
        <v>0</v>
      </c>
      <c r="Y20" s="182"/>
      <c r="Z20" s="274" t="str">
        <f t="shared" si="3"/>
        <v/>
      </c>
      <c r="AA20" s="182"/>
      <c r="AB20" s="274" t="str">
        <f t="shared" si="4"/>
        <v/>
      </c>
      <c r="AC20" s="182"/>
      <c r="AD20" s="260">
        <f t="shared" si="11"/>
        <v>0</v>
      </c>
      <c r="AE20" s="46"/>
      <c r="AF20" s="393"/>
      <c r="AG20" s="67"/>
      <c r="AH20" s="67"/>
      <c r="AI20" s="67"/>
      <c r="AJ20" s="67"/>
      <c r="AK20" s="67"/>
      <c r="AL20" s="67"/>
      <c r="AM20" s="67"/>
      <c r="AN20" s="68"/>
    </row>
    <row r="21" spans="1:40" s="32" customFormat="1" ht="25.5" customHeight="1" x14ac:dyDescent="0.25">
      <c r="A21" s="47"/>
      <c r="B21" s="182"/>
      <c r="C21" s="182"/>
      <c r="D21" s="182"/>
      <c r="E21" s="182"/>
      <c r="F21" s="260">
        <f t="shared" si="5"/>
        <v>0</v>
      </c>
      <c r="G21" s="182"/>
      <c r="H21" s="274">
        <f t="shared" si="6"/>
        <v>0</v>
      </c>
      <c r="I21" s="182"/>
      <c r="J21" s="274">
        <f t="shared" si="7"/>
        <v>0</v>
      </c>
      <c r="K21" s="182"/>
      <c r="L21" s="274" t="str">
        <f t="shared" si="8"/>
        <v/>
      </c>
      <c r="M21" s="182"/>
      <c r="N21" s="274" t="str">
        <f t="shared" si="0"/>
        <v/>
      </c>
      <c r="O21" s="182"/>
      <c r="P21" s="274" t="str">
        <f t="shared" si="1"/>
        <v/>
      </c>
      <c r="Q21" s="182"/>
      <c r="R21" s="274" t="str">
        <f t="shared" si="2"/>
        <v/>
      </c>
      <c r="S21" s="182"/>
      <c r="T21" s="260">
        <f t="shared" si="9"/>
        <v>0</v>
      </c>
      <c r="U21" s="161"/>
      <c r="V21" s="260">
        <f t="shared" si="9"/>
        <v>0</v>
      </c>
      <c r="W21" s="182"/>
      <c r="X21" s="260">
        <f t="shared" si="10"/>
        <v>0</v>
      </c>
      <c r="Y21" s="182"/>
      <c r="Z21" s="274" t="str">
        <f t="shared" si="3"/>
        <v/>
      </c>
      <c r="AA21" s="182"/>
      <c r="AB21" s="274" t="str">
        <f t="shared" si="4"/>
        <v/>
      </c>
      <c r="AC21" s="182"/>
      <c r="AD21" s="260">
        <f t="shared" si="11"/>
        <v>0</v>
      </c>
      <c r="AE21" s="46"/>
      <c r="AF21" s="393"/>
      <c r="AG21" s="67"/>
      <c r="AH21" s="67"/>
      <c r="AI21" s="67"/>
      <c r="AJ21" s="67"/>
      <c r="AK21" s="67"/>
      <c r="AL21" s="67"/>
      <c r="AM21" s="67"/>
      <c r="AN21" s="68"/>
    </row>
    <row r="22" spans="1:40" s="32" customFormat="1" ht="32.1" customHeight="1" x14ac:dyDescent="0.25">
      <c r="A22" s="47"/>
      <c r="B22" s="182"/>
      <c r="C22" s="182"/>
      <c r="D22" s="182"/>
      <c r="E22" s="182"/>
      <c r="F22" s="260">
        <f t="shared" si="5"/>
        <v>0</v>
      </c>
      <c r="G22" s="182"/>
      <c r="H22" s="274">
        <f t="shared" si="6"/>
        <v>0</v>
      </c>
      <c r="I22" s="182"/>
      <c r="J22" s="274">
        <f t="shared" si="7"/>
        <v>0</v>
      </c>
      <c r="K22" s="182"/>
      <c r="L22" s="274" t="str">
        <f t="shared" si="8"/>
        <v/>
      </c>
      <c r="M22" s="182"/>
      <c r="N22" s="274" t="str">
        <f t="shared" si="0"/>
        <v/>
      </c>
      <c r="O22" s="182"/>
      <c r="P22" s="274" t="str">
        <f t="shared" si="1"/>
        <v/>
      </c>
      <c r="Q22" s="182"/>
      <c r="R22" s="274" t="str">
        <f t="shared" si="2"/>
        <v/>
      </c>
      <c r="S22" s="182"/>
      <c r="T22" s="260">
        <f t="shared" si="9"/>
        <v>0</v>
      </c>
      <c r="U22" s="161"/>
      <c r="V22" s="260">
        <f t="shared" si="9"/>
        <v>0</v>
      </c>
      <c r="W22" s="182"/>
      <c r="X22" s="260">
        <f t="shared" si="10"/>
        <v>0</v>
      </c>
      <c r="Y22" s="182"/>
      <c r="Z22" s="274" t="str">
        <f t="shared" si="3"/>
        <v/>
      </c>
      <c r="AA22" s="182"/>
      <c r="AB22" s="274" t="str">
        <f t="shared" si="4"/>
        <v/>
      </c>
      <c r="AC22" s="182"/>
      <c r="AD22" s="260">
        <f t="shared" si="11"/>
        <v>0</v>
      </c>
      <c r="AE22" s="46"/>
      <c r="AF22" s="393"/>
      <c r="AG22" s="67"/>
      <c r="AH22" s="67"/>
      <c r="AI22" s="67"/>
      <c r="AJ22" s="67"/>
      <c r="AK22" s="67"/>
      <c r="AL22" s="67"/>
      <c r="AM22" s="67"/>
      <c r="AN22" s="68"/>
    </row>
    <row r="23" spans="1:40" s="32" customFormat="1" ht="31.5" customHeight="1" x14ac:dyDescent="0.25">
      <c r="A23" s="47"/>
      <c r="B23" s="182"/>
      <c r="C23" s="182"/>
      <c r="D23" s="182"/>
      <c r="E23" s="182"/>
      <c r="F23" s="260">
        <f t="shared" si="5"/>
        <v>0</v>
      </c>
      <c r="G23" s="182"/>
      <c r="H23" s="274">
        <f t="shared" si="6"/>
        <v>0</v>
      </c>
      <c r="I23" s="182"/>
      <c r="J23" s="274">
        <f t="shared" si="7"/>
        <v>0</v>
      </c>
      <c r="K23" s="182"/>
      <c r="L23" s="274" t="str">
        <f t="shared" si="8"/>
        <v/>
      </c>
      <c r="M23" s="182"/>
      <c r="N23" s="274" t="str">
        <f t="shared" si="0"/>
        <v/>
      </c>
      <c r="O23" s="182"/>
      <c r="P23" s="274" t="str">
        <f t="shared" si="1"/>
        <v/>
      </c>
      <c r="Q23" s="182"/>
      <c r="R23" s="274" t="str">
        <f t="shared" si="2"/>
        <v/>
      </c>
      <c r="S23" s="182"/>
      <c r="T23" s="260">
        <f t="shared" si="9"/>
        <v>0</v>
      </c>
      <c r="U23" s="161"/>
      <c r="V23" s="260">
        <f t="shared" si="9"/>
        <v>0</v>
      </c>
      <c r="W23" s="182"/>
      <c r="X23" s="260">
        <f t="shared" si="10"/>
        <v>0</v>
      </c>
      <c r="Y23" s="182"/>
      <c r="Z23" s="274" t="str">
        <f t="shared" si="3"/>
        <v/>
      </c>
      <c r="AA23" s="182"/>
      <c r="AB23" s="274" t="str">
        <f t="shared" si="4"/>
        <v/>
      </c>
      <c r="AC23" s="182"/>
      <c r="AD23" s="260">
        <f t="shared" si="11"/>
        <v>0</v>
      </c>
      <c r="AE23" s="46"/>
      <c r="AF23" s="393"/>
      <c r="AG23" s="67"/>
      <c r="AH23" s="67"/>
      <c r="AI23" s="67"/>
      <c r="AJ23" s="67"/>
      <c r="AK23" s="67"/>
      <c r="AL23" s="67"/>
      <c r="AM23" s="67"/>
      <c r="AN23" s="68"/>
    </row>
    <row r="24" spans="1:40" s="32" customFormat="1" ht="32.1" customHeight="1" x14ac:dyDescent="0.25">
      <c r="A24" s="47"/>
      <c r="B24" s="182"/>
      <c r="C24" s="182"/>
      <c r="D24" s="182"/>
      <c r="E24" s="182"/>
      <c r="F24" s="260">
        <f t="shared" si="5"/>
        <v>0</v>
      </c>
      <c r="G24" s="182"/>
      <c r="H24" s="274">
        <f t="shared" si="6"/>
        <v>0</v>
      </c>
      <c r="I24" s="182"/>
      <c r="J24" s="274">
        <f t="shared" si="7"/>
        <v>0</v>
      </c>
      <c r="K24" s="182"/>
      <c r="L24" s="274" t="str">
        <f t="shared" si="8"/>
        <v/>
      </c>
      <c r="M24" s="182"/>
      <c r="N24" s="274" t="str">
        <f t="shared" si="0"/>
        <v/>
      </c>
      <c r="O24" s="182"/>
      <c r="P24" s="274" t="str">
        <f t="shared" si="1"/>
        <v/>
      </c>
      <c r="Q24" s="182"/>
      <c r="R24" s="274" t="str">
        <f t="shared" si="2"/>
        <v/>
      </c>
      <c r="S24" s="182"/>
      <c r="T24" s="260">
        <f t="shared" si="9"/>
        <v>0</v>
      </c>
      <c r="U24" s="161"/>
      <c r="V24" s="260">
        <f t="shared" si="9"/>
        <v>0</v>
      </c>
      <c r="W24" s="182"/>
      <c r="X24" s="260">
        <f t="shared" si="10"/>
        <v>0</v>
      </c>
      <c r="Y24" s="182"/>
      <c r="Z24" s="274" t="str">
        <f t="shared" si="3"/>
        <v/>
      </c>
      <c r="AA24" s="182"/>
      <c r="AB24" s="274" t="str">
        <f t="shared" si="4"/>
        <v/>
      </c>
      <c r="AC24" s="182"/>
      <c r="AD24" s="260">
        <f t="shared" si="11"/>
        <v>0</v>
      </c>
      <c r="AE24" s="46"/>
      <c r="AF24" s="393"/>
      <c r="AG24" s="67"/>
      <c r="AH24" s="67"/>
      <c r="AI24" s="67"/>
      <c r="AJ24" s="67"/>
      <c r="AK24" s="67"/>
      <c r="AL24" s="67"/>
      <c r="AM24" s="67"/>
      <c r="AN24" s="68"/>
    </row>
    <row r="25" spans="1:40" s="32" customFormat="1" ht="32.1" customHeight="1" x14ac:dyDescent="0.25">
      <c r="A25" s="47"/>
      <c r="B25" s="182"/>
      <c r="C25" s="182"/>
      <c r="D25" s="182"/>
      <c r="E25" s="182"/>
      <c r="F25" s="260">
        <f t="shared" si="5"/>
        <v>0</v>
      </c>
      <c r="G25" s="182"/>
      <c r="H25" s="274">
        <f t="shared" si="6"/>
        <v>0</v>
      </c>
      <c r="I25" s="182"/>
      <c r="J25" s="274">
        <f t="shared" si="7"/>
        <v>0</v>
      </c>
      <c r="K25" s="182"/>
      <c r="L25" s="274" t="str">
        <f t="shared" si="8"/>
        <v/>
      </c>
      <c r="M25" s="182"/>
      <c r="N25" s="274" t="str">
        <f t="shared" si="0"/>
        <v/>
      </c>
      <c r="O25" s="182"/>
      <c r="P25" s="274" t="str">
        <f t="shared" si="1"/>
        <v/>
      </c>
      <c r="Q25" s="182"/>
      <c r="R25" s="274" t="str">
        <f t="shared" si="2"/>
        <v/>
      </c>
      <c r="S25" s="182"/>
      <c r="T25" s="260">
        <f t="shared" si="9"/>
        <v>0</v>
      </c>
      <c r="U25" s="161"/>
      <c r="V25" s="260">
        <f t="shared" si="9"/>
        <v>0</v>
      </c>
      <c r="W25" s="182"/>
      <c r="X25" s="260">
        <f t="shared" si="10"/>
        <v>0</v>
      </c>
      <c r="Y25" s="182"/>
      <c r="Z25" s="274" t="str">
        <f t="shared" si="3"/>
        <v/>
      </c>
      <c r="AA25" s="182"/>
      <c r="AB25" s="274" t="str">
        <f t="shared" si="4"/>
        <v/>
      </c>
      <c r="AC25" s="182"/>
      <c r="AD25" s="260">
        <f t="shared" si="11"/>
        <v>0</v>
      </c>
      <c r="AE25" s="46"/>
      <c r="AF25" s="393"/>
      <c r="AG25" s="67"/>
      <c r="AH25" s="67"/>
      <c r="AI25" s="67"/>
      <c r="AJ25" s="67"/>
      <c r="AK25" s="67"/>
      <c r="AL25" s="67"/>
      <c r="AM25" s="67"/>
      <c r="AN25" s="68"/>
    </row>
    <row r="26" spans="1:40" s="32" customFormat="1" ht="32.1" customHeight="1" x14ac:dyDescent="0.25">
      <c r="A26" s="47"/>
      <c r="B26" s="182"/>
      <c r="C26" s="182"/>
      <c r="D26" s="182"/>
      <c r="E26" s="182"/>
      <c r="F26" s="260">
        <f t="shared" si="5"/>
        <v>0</v>
      </c>
      <c r="G26" s="182"/>
      <c r="H26" s="274">
        <f t="shared" si="6"/>
        <v>0</v>
      </c>
      <c r="I26" s="182"/>
      <c r="J26" s="274">
        <f t="shared" si="7"/>
        <v>0</v>
      </c>
      <c r="K26" s="182"/>
      <c r="L26" s="274" t="str">
        <f t="shared" si="8"/>
        <v/>
      </c>
      <c r="M26" s="182"/>
      <c r="N26" s="274" t="str">
        <f t="shared" si="0"/>
        <v/>
      </c>
      <c r="O26" s="182"/>
      <c r="P26" s="274" t="str">
        <f t="shared" si="1"/>
        <v/>
      </c>
      <c r="Q26" s="182"/>
      <c r="R26" s="274" t="str">
        <f t="shared" si="2"/>
        <v/>
      </c>
      <c r="S26" s="182"/>
      <c r="T26" s="260">
        <f t="shared" si="9"/>
        <v>0</v>
      </c>
      <c r="U26" s="161"/>
      <c r="V26" s="260">
        <f t="shared" si="9"/>
        <v>0</v>
      </c>
      <c r="W26" s="182"/>
      <c r="X26" s="260">
        <f t="shared" si="10"/>
        <v>0</v>
      </c>
      <c r="Y26" s="182"/>
      <c r="Z26" s="274" t="str">
        <f t="shared" si="3"/>
        <v/>
      </c>
      <c r="AA26" s="182"/>
      <c r="AB26" s="274" t="str">
        <f t="shared" si="4"/>
        <v/>
      </c>
      <c r="AC26" s="182"/>
      <c r="AD26" s="260">
        <f t="shared" si="11"/>
        <v>0</v>
      </c>
      <c r="AE26" s="46"/>
      <c r="AF26" s="393"/>
      <c r="AG26" s="67"/>
      <c r="AH26" s="67"/>
      <c r="AI26" s="67"/>
      <c r="AJ26" s="67"/>
      <c r="AK26" s="67"/>
      <c r="AL26" s="67"/>
      <c r="AM26" s="67"/>
      <c r="AN26" s="68"/>
    </row>
    <row r="27" spans="1:40" s="32" customFormat="1" ht="32.1" customHeight="1" thickBot="1" x14ac:dyDescent="0.3">
      <c r="A27" s="29"/>
      <c r="B27" s="30"/>
      <c r="C27" s="30"/>
      <c r="D27" s="30"/>
      <c r="E27" s="30"/>
      <c r="F27" s="34">
        <f t="shared" si="5"/>
        <v>0</v>
      </c>
      <c r="G27" s="30"/>
      <c r="H27" s="184">
        <f t="shared" si="6"/>
        <v>0</v>
      </c>
      <c r="I27" s="30"/>
      <c r="J27" s="184">
        <f t="shared" si="7"/>
        <v>0</v>
      </c>
      <c r="K27" s="30"/>
      <c r="L27" s="184" t="str">
        <f t="shared" si="8"/>
        <v/>
      </c>
      <c r="M27" s="30"/>
      <c r="N27" s="184" t="str">
        <f t="shared" si="0"/>
        <v/>
      </c>
      <c r="O27" s="30"/>
      <c r="P27" s="184" t="str">
        <f t="shared" si="1"/>
        <v/>
      </c>
      <c r="Q27" s="30"/>
      <c r="R27" s="184" t="str">
        <f t="shared" si="2"/>
        <v/>
      </c>
      <c r="S27" s="30"/>
      <c r="T27" s="34">
        <f t="shared" si="9"/>
        <v>0</v>
      </c>
      <c r="U27" s="162"/>
      <c r="V27" s="34">
        <f t="shared" si="9"/>
        <v>0</v>
      </c>
      <c r="W27" s="30"/>
      <c r="X27" s="34">
        <f t="shared" si="10"/>
        <v>0</v>
      </c>
      <c r="Y27" s="30"/>
      <c r="Z27" s="184" t="str">
        <f t="shared" si="3"/>
        <v/>
      </c>
      <c r="AA27" s="30"/>
      <c r="AB27" s="184" t="str">
        <f t="shared" si="4"/>
        <v/>
      </c>
      <c r="AC27" s="30"/>
      <c r="AD27" s="34">
        <f t="shared" si="11"/>
        <v>0</v>
      </c>
      <c r="AE27" s="31"/>
      <c r="AF27" s="391"/>
      <c r="AG27" s="306"/>
      <c r="AH27" s="306"/>
      <c r="AI27" s="306"/>
      <c r="AJ27" s="306"/>
      <c r="AK27" s="306"/>
      <c r="AL27" s="306"/>
      <c r="AM27" s="306"/>
      <c r="AN27" s="308"/>
    </row>
    <row r="28" spans="1:40" s="35" customFormat="1" ht="24.75" customHeight="1" x14ac:dyDescent="0.3">
      <c r="A28" s="654"/>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655"/>
    </row>
    <row r="29" spans="1:40" s="1" customFormat="1" ht="24.75" customHeight="1" x14ac:dyDescent="0.3">
      <c r="A29" s="648" t="s">
        <v>828</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649"/>
    </row>
    <row r="30" spans="1:40" s="1" customFormat="1" ht="24.75" customHeight="1" thickBot="1" x14ac:dyDescent="0.35">
      <c r="A30" s="1158" t="s">
        <v>127</v>
      </c>
      <c r="B30" s="1159"/>
      <c r="C30" s="1159"/>
      <c r="D30" s="1159"/>
      <c r="E30" s="1159"/>
      <c r="F30" s="1159"/>
      <c r="G30" s="1159"/>
      <c r="H30" s="1159"/>
      <c r="I30" s="1159"/>
      <c r="J30" s="1159"/>
      <c r="K30" s="1159"/>
      <c r="L30" s="1159"/>
      <c r="M30" s="1159"/>
      <c r="N30" s="1159"/>
      <c r="O30" s="1159"/>
      <c r="P30" s="1159"/>
      <c r="Q30" s="1159"/>
      <c r="R30" s="1159"/>
      <c r="S30" s="1159"/>
      <c r="T30" s="1159"/>
      <c r="U30" s="1159"/>
      <c r="V30" s="1159"/>
      <c r="W30" s="1159"/>
      <c r="X30" s="1159"/>
      <c r="Y30" s="1159"/>
      <c r="Z30" s="1159"/>
      <c r="AA30" s="1159"/>
      <c r="AB30" s="1159"/>
      <c r="AC30" s="1159"/>
      <c r="AD30" s="1159"/>
      <c r="AE30" s="1160"/>
    </row>
    <row r="31" spans="1:40" s="1" customFormat="1" ht="24.75" customHeight="1" x14ac:dyDescent="0.3">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row>
    <row r="32" spans="1:40" ht="24.75" customHeight="1" x14ac:dyDescent="0.3">
      <c r="A32" s="382" t="s">
        <v>922</v>
      </c>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row>
    <row r="33" spans="1:31" ht="24.75" customHeight="1" x14ac:dyDescent="0.25">
      <c r="A33" s="1066" t="s">
        <v>610</v>
      </c>
      <c r="B33" s="1066"/>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1066"/>
      <c r="Z33" s="1066"/>
      <c r="AA33" s="1066"/>
      <c r="AB33" s="1066"/>
      <c r="AC33" s="1066"/>
      <c r="AD33" s="1066"/>
      <c r="AE33" s="1066"/>
    </row>
    <row r="34" spans="1:31" ht="25.5" customHeight="1" x14ac:dyDescent="0.25">
      <c r="A34" s="835" t="s">
        <v>760</v>
      </c>
      <c r="B34" s="835"/>
      <c r="C34" s="835"/>
      <c r="D34" s="835"/>
      <c r="E34" s="835"/>
      <c r="F34" s="835"/>
      <c r="G34" s="835"/>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row>
  </sheetData>
  <mergeCells count="35">
    <mergeCell ref="A2:AE2"/>
    <mergeCell ref="A3:A5"/>
    <mergeCell ref="B3:B5"/>
    <mergeCell ref="A30:AE30"/>
    <mergeCell ref="E3:F4"/>
    <mergeCell ref="K4:L4"/>
    <mergeCell ref="K3:N3"/>
    <mergeCell ref="I3:J4"/>
    <mergeCell ref="C3:C5"/>
    <mergeCell ref="Y4:Z4"/>
    <mergeCell ref="W3:AD3"/>
    <mergeCell ref="W4:X4"/>
    <mergeCell ref="AC4:AD4"/>
    <mergeCell ref="AA4:AB4"/>
    <mergeCell ref="D3:D5"/>
    <mergeCell ref="Q4:R4"/>
    <mergeCell ref="AF2:AN2"/>
    <mergeCell ref="AN3:AN5"/>
    <mergeCell ref="AF3:AF5"/>
    <mergeCell ref="AG3:AG5"/>
    <mergeCell ref="AH3:AH5"/>
    <mergeCell ref="AI3:AI5"/>
    <mergeCell ref="AL3:AL5"/>
    <mergeCell ref="AM3:AM5"/>
    <mergeCell ref="AK3:AK5"/>
    <mergeCell ref="AJ3:AJ5"/>
    <mergeCell ref="G3:H4"/>
    <mergeCell ref="U3:V4"/>
    <mergeCell ref="O3:R3"/>
    <mergeCell ref="A34:AE34"/>
    <mergeCell ref="A33:AE33"/>
    <mergeCell ref="M4:N4"/>
    <mergeCell ref="AE3:AE5"/>
    <mergeCell ref="O4:P4"/>
    <mergeCell ref="S3:T4"/>
  </mergeCells>
  <phoneticPr fontId="0" type="noConversion"/>
  <printOptions horizontalCentered="1"/>
  <pageMargins left="0" right="0" top="1" bottom="0.75" header="0.3" footer="0.3"/>
  <pageSetup paperSize="3" scale="65" orientation="landscape" r:id="rId1"/>
  <headerFooter alignWithMargins="0">
    <oddHeader>&amp;C&amp;16
&amp;A</oddHeader>
    <oddFooter>&amp;C&amp;14ISSUED
JUNE 2009&amp;R&amp;12&amp;F &amp;A
Page 87</oddFooter>
  </headerFooter>
  <colBreaks count="1" manualBreakCount="1">
    <brk id="31" max="1048575" man="1"/>
  </col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AJ30"/>
  <sheetViews>
    <sheetView showGridLines="0" zoomScale="60" zoomScaleNormal="60" zoomScalePageLayoutView="60" workbookViewId="0"/>
  </sheetViews>
  <sheetFormatPr defaultColWidth="9.109375" defaultRowHeight="13.2" x14ac:dyDescent="0.25"/>
  <cols>
    <col min="1" max="1" width="10.5546875" style="2" customWidth="1"/>
    <col min="2" max="2" width="13.44140625" style="2" customWidth="1"/>
    <col min="3" max="3" width="12.88671875" style="2" customWidth="1"/>
    <col min="4" max="4" width="12" style="2" customWidth="1"/>
    <col min="5" max="5" width="17.5546875" style="2" bestFit="1" customWidth="1"/>
    <col min="6" max="7" width="8.5546875" style="2" customWidth="1"/>
    <col min="8" max="25" width="8.109375" style="2" customWidth="1"/>
    <col min="26" max="26" width="12.44140625" style="2" customWidth="1"/>
    <col min="27" max="27" width="26.44140625" style="2" customWidth="1"/>
    <col min="28" max="28" width="21.5546875" style="2" bestFit="1" customWidth="1"/>
    <col min="29" max="29" width="20.6640625" style="2" customWidth="1"/>
    <col min="30" max="30" width="12.6640625" style="2" customWidth="1"/>
    <col min="31" max="31" width="16.44140625" style="2" customWidth="1"/>
    <col min="32" max="32" width="17" style="2" customWidth="1"/>
    <col min="33" max="35" width="20.6640625" style="2" customWidth="1"/>
    <col min="36" max="36" width="8.6640625" style="2" customWidth="1"/>
    <col min="37" max="16384" width="9.109375" style="2"/>
  </cols>
  <sheetData>
    <row r="1" spans="1:36" ht="36" customHeight="1" thickBot="1" x14ac:dyDescent="0.3"/>
    <row r="2" spans="1:36" s="3" customFormat="1" ht="21" customHeight="1" x14ac:dyDescent="0.25">
      <c r="A2" s="823" t="s">
        <v>877</v>
      </c>
      <c r="B2" s="824"/>
      <c r="C2" s="824"/>
      <c r="D2" s="824"/>
      <c r="E2" s="824"/>
      <c r="F2" s="824"/>
      <c r="G2" s="824"/>
      <c r="H2" s="824"/>
      <c r="I2" s="824"/>
      <c r="J2" s="824"/>
      <c r="K2" s="824"/>
      <c r="L2" s="824"/>
      <c r="M2" s="824"/>
      <c r="N2" s="824"/>
      <c r="O2" s="824"/>
      <c r="P2" s="824"/>
      <c r="Q2" s="824"/>
      <c r="R2" s="824"/>
      <c r="S2" s="824"/>
      <c r="T2" s="824"/>
      <c r="U2" s="824"/>
      <c r="V2" s="824"/>
      <c r="W2" s="824"/>
      <c r="X2" s="824"/>
      <c r="Y2" s="824"/>
      <c r="Z2" s="991"/>
      <c r="AA2" s="825"/>
      <c r="AB2" s="987" t="s">
        <v>909</v>
      </c>
      <c r="AC2" s="988"/>
      <c r="AD2" s="988"/>
      <c r="AE2" s="988"/>
      <c r="AF2" s="988"/>
      <c r="AG2" s="988"/>
      <c r="AH2" s="988"/>
      <c r="AI2" s="988"/>
      <c r="AJ2" s="906"/>
    </row>
    <row r="3" spans="1:36" s="4" customFormat="1" ht="21" customHeight="1" x14ac:dyDescent="0.25">
      <c r="A3" s="828" t="s">
        <v>911</v>
      </c>
      <c r="B3" s="826" t="s">
        <v>836</v>
      </c>
      <c r="C3" s="826" t="s">
        <v>929</v>
      </c>
      <c r="D3" s="826" t="s">
        <v>925</v>
      </c>
      <c r="E3" s="826" t="s">
        <v>1245</v>
      </c>
      <c r="F3" s="826" t="s">
        <v>1721</v>
      </c>
      <c r="G3" s="826"/>
      <c r="H3" s="826" t="s">
        <v>808</v>
      </c>
      <c r="I3" s="826"/>
      <c r="J3" s="826" t="s">
        <v>1024</v>
      </c>
      <c r="K3" s="826"/>
      <c r="L3" s="826" t="s">
        <v>1018</v>
      </c>
      <c r="M3" s="826"/>
      <c r="N3" s="826"/>
      <c r="O3" s="826"/>
      <c r="P3" s="826" t="s">
        <v>1478</v>
      </c>
      <c r="Q3" s="826"/>
      <c r="R3" s="826" t="s">
        <v>1496</v>
      </c>
      <c r="S3" s="826"/>
      <c r="T3" s="826"/>
      <c r="U3" s="826"/>
      <c r="V3" s="826"/>
      <c r="W3" s="826"/>
      <c r="X3" s="826"/>
      <c r="Y3" s="826"/>
      <c r="Z3" s="826" t="s">
        <v>128</v>
      </c>
      <c r="AA3" s="832" t="s">
        <v>822</v>
      </c>
      <c r="AB3" s="818" t="s">
        <v>906</v>
      </c>
      <c r="AC3" s="815" t="s">
        <v>931</v>
      </c>
      <c r="AD3" s="815" t="s">
        <v>932</v>
      </c>
      <c r="AE3" s="815" t="s">
        <v>2085</v>
      </c>
      <c r="AF3" s="815" t="s">
        <v>2086</v>
      </c>
      <c r="AG3" s="815" t="s">
        <v>933</v>
      </c>
      <c r="AH3" s="815" t="s">
        <v>940</v>
      </c>
      <c r="AI3" s="815" t="s">
        <v>941</v>
      </c>
      <c r="AJ3" s="812" t="s">
        <v>934</v>
      </c>
    </row>
    <row r="4" spans="1:36" s="4" customFormat="1" ht="21" customHeight="1" x14ac:dyDescent="0.25">
      <c r="A4" s="828"/>
      <c r="B4" s="826"/>
      <c r="C4" s="826"/>
      <c r="D4" s="826"/>
      <c r="E4" s="826"/>
      <c r="F4" s="826"/>
      <c r="G4" s="826"/>
      <c r="H4" s="826"/>
      <c r="I4" s="826"/>
      <c r="J4" s="826"/>
      <c r="K4" s="826"/>
      <c r="L4" s="826" t="s">
        <v>957</v>
      </c>
      <c r="M4" s="826"/>
      <c r="N4" s="826" t="s">
        <v>996</v>
      </c>
      <c r="O4" s="826"/>
      <c r="P4" s="826"/>
      <c r="Q4" s="826"/>
      <c r="R4" s="826" t="s">
        <v>989</v>
      </c>
      <c r="S4" s="826"/>
      <c r="T4" s="826" t="s">
        <v>1003</v>
      </c>
      <c r="U4" s="826"/>
      <c r="V4" s="826" t="s">
        <v>1017</v>
      </c>
      <c r="W4" s="826"/>
      <c r="X4" s="826" t="s">
        <v>1031</v>
      </c>
      <c r="Y4" s="867"/>
      <c r="Z4" s="826"/>
      <c r="AA4" s="832"/>
      <c r="AB4" s="819"/>
      <c r="AC4" s="816"/>
      <c r="AD4" s="816"/>
      <c r="AE4" s="816"/>
      <c r="AF4" s="816"/>
      <c r="AG4" s="816"/>
      <c r="AH4" s="816"/>
      <c r="AI4" s="816"/>
      <c r="AJ4" s="813"/>
    </row>
    <row r="5" spans="1:36" s="4" customFormat="1" ht="21" customHeight="1" thickBot="1" x14ac:dyDescent="0.3">
      <c r="A5" s="829"/>
      <c r="B5" s="827"/>
      <c r="C5" s="827"/>
      <c r="D5" s="827"/>
      <c r="E5" s="827"/>
      <c r="F5" s="243" t="s">
        <v>955</v>
      </c>
      <c r="G5" s="243" t="s">
        <v>949</v>
      </c>
      <c r="H5" s="243" t="s">
        <v>807</v>
      </c>
      <c r="I5" s="243" t="s">
        <v>806</v>
      </c>
      <c r="J5" s="243" t="s">
        <v>1213</v>
      </c>
      <c r="K5" s="243" t="s">
        <v>1175</v>
      </c>
      <c r="L5" s="243" t="s">
        <v>971</v>
      </c>
      <c r="M5" s="243" t="s">
        <v>953</v>
      </c>
      <c r="N5" s="243" t="s">
        <v>971</v>
      </c>
      <c r="O5" s="243" t="s">
        <v>953</v>
      </c>
      <c r="P5" s="243" t="s">
        <v>874</v>
      </c>
      <c r="Q5" s="243" t="s">
        <v>961</v>
      </c>
      <c r="R5" s="243" t="s">
        <v>947</v>
      </c>
      <c r="S5" s="243" t="s">
        <v>949</v>
      </c>
      <c r="T5" s="243" t="s">
        <v>971</v>
      </c>
      <c r="U5" s="243" t="s">
        <v>953</v>
      </c>
      <c r="V5" s="243" t="s">
        <v>971</v>
      </c>
      <c r="W5" s="243" t="s">
        <v>953</v>
      </c>
      <c r="X5" s="243" t="s">
        <v>973</v>
      </c>
      <c r="Y5" s="326" t="s">
        <v>980</v>
      </c>
      <c r="Z5" s="827"/>
      <c r="AA5" s="833"/>
      <c r="AB5" s="820"/>
      <c r="AC5" s="817"/>
      <c r="AD5" s="817"/>
      <c r="AE5" s="817"/>
      <c r="AF5" s="817"/>
      <c r="AG5" s="817"/>
      <c r="AH5" s="817"/>
      <c r="AI5" s="817"/>
      <c r="AJ5" s="814"/>
    </row>
    <row r="6" spans="1:36" s="32" customFormat="1" ht="26.25" customHeight="1" thickTop="1" x14ac:dyDescent="0.25">
      <c r="A6" s="245" t="s">
        <v>611</v>
      </c>
      <c r="B6" s="246" t="s">
        <v>1164</v>
      </c>
      <c r="C6" s="246" t="s">
        <v>1495</v>
      </c>
      <c r="D6" s="246" t="s">
        <v>1145</v>
      </c>
      <c r="E6" s="291" t="s">
        <v>1792</v>
      </c>
      <c r="F6" s="259">
        <v>10000</v>
      </c>
      <c r="G6" s="260">
        <f>ROUND(F6*0.472,2-LEN(INT(F6*0.472)))</f>
        <v>4700</v>
      </c>
      <c r="H6" s="259">
        <v>450</v>
      </c>
      <c r="I6" s="260">
        <f>ROUND(H6/(60*3.28),2-LEN(INT(H6/(60*3.28))))</f>
        <v>2.2999999999999998</v>
      </c>
      <c r="J6" s="259">
        <v>0.2</v>
      </c>
      <c r="K6" s="260">
        <f>ROUND(J6*250,2-LEN(INT(J6*250)))</f>
        <v>50</v>
      </c>
      <c r="L6" s="259">
        <v>45</v>
      </c>
      <c r="M6" s="274">
        <f>IF(ISNUMBER(L6)=TRUE,ROUND((5/9)*(L6-32),1),"")</f>
        <v>7.2</v>
      </c>
      <c r="N6" s="259">
        <v>90</v>
      </c>
      <c r="O6" s="274">
        <f t="shared" ref="O6:O26" si="0">IF(ISNUMBER(N6)=TRUE,ROUND((5/9)*(N6-32),1),"")</f>
        <v>32.200000000000003</v>
      </c>
      <c r="P6" s="259">
        <v>480</v>
      </c>
      <c r="Q6" s="260">
        <f>ROUND(P6/0.293,2-LEN(INT(P6/0.293)))</f>
        <v>1600</v>
      </c>
      <c r="R6" s="259">
        <v>49</v>
      </c>
      <c r="S6" s="260">
        <f>ROUND(R6*0.06309,2-LEN(INT(R6*0.06309)))</f>
        <v>3.1</v>
      </c>
      <c r="T6" s="259">
        <v>160</v>
      </c>
      <c r="U6" s="274">
        <f t="shared" ref="U6:U26" si="1">IF(ISNUMBER(T6)=TRUE,ROUND((5/9)*(T6-32),1),"")</f>
        <v>71.099999999999994</v>
      </c>
      <c r="V6" s="259">
        <v>140</v>
      </c>
      <c r="W6" s="274">
        <f t="shared" ref="W6:W26" si="2">IF(ISNUMBER(V6)=TRUE,ROUND((5/9)*(V6-32),1),"")</f>
        <v>60</v>
      </c>
      <c r="X6" s="259">
        <v>8</v>
      </c>
      <c r="Y6" s="274">
        <f>ROUND(X6*2.989,2-LEN(INT(X6*2.989)))</f>
        <v>24</v>
      </c>
      <c r="Z6" s="292">
        <v>0</v>
      </c>
      <c r="AA6" s="247" t="s">
        <v>850</v>
      </c>
      <c r="AB6" s="392"/>
      <c r="AC6" s="302"/>
      <c r="AD6" s="302"/>
      <c r="AE6" s="302"/>
      <c r="AF6" s="302"/>
      <c r="AG6" s="302"/>
      <c r="AH6" s="302"/>
      <c r="AI6" s="302"/>
      <c r="AJ6" s="303"/>
    </row>
    <row r="7" spans="1:36" s="32" customFormat="1" ht="26.25" customHeight="1" x14ac:dyDescent="0.25">
      <c r="A7" s="47"/>
      <c r="B7" s="182"/>
      <c r="C7" s="182"/>
      <c r="D7" s="182"/>
      <c r="E7" s="109"/>
      <c r="F7" s="182"/>
      <c r="G7" s="260">
        <f t="shared" ref="G7:G26" si="3">ROUND(F7*0.472,2-LEN(INT(F7*0.472)))</f>
        <v>0</v>
      </c>
      <c r="H7" s="182"/>
      <c r="I7" s="260">
        <f t="shared" ref="I7:I26" si="4">ROUND(H7/(60*3.28),2-LEN(INT(H7/(60*3.28))))</f>
        <v>0</v>
      </c>
      <c r="J7" s="182"/>
      <c r="K7" s="260">
        <f t="shared" ref="K7:K26" si="5">ROUND(J7*250,2-LEN(INT(J7*250)))</f>
        <v>0</v>
      </c>
      <c r="L7" s="182"/>
      <c r="M7" s="274" t="str">
        <f t="shared" ref="M7:M26" si="6">IF(ISNUMBER(L7)=TRUE,ROUND((5/9)*(L7-32),1),"")</f>
        <v/>
      </c>
      <c r="N7" s="182"/>
      <c r="O7" s="274" t="str">
        <f t="shared" si="0"/>
        <v/>
      </c>
      <c r="P7" s="182"/>
      <c r="Q7" s="183">
        <f t="shared" ref="Q7:Q26" si="7">ROUND(P7/0.293,2-LEN(INT(P7/0.293)))</f>
        <v>0</v>
      </c>
      <c r="R7" s="182"/>
      <c r="S7" s="260">
        <f t="shared" ref="S7:S26" si="8">ROUND(R7*0.06309,2-LEN(INT(R7*0.06309)))</f>
        <v>0</v>
      </c>
      <c r="T7" s="182"/>
      <c r="U7" s="274" t="str">
        <f t="shared" si="1"/>
        <v/>
      </c>
      <c r="V7" s="182"/>
      <c r="W7" s="274" t="str">
        <f t="shared" si="2"/>
        <v/>
      </c>
      <c r="X7" s="182"/>
      <c r="Y7" s="274">
        <f t="shared" ref="Y7:Y26" si="9">ROUND(X7*2.989,2-LEN(INT(X7*2.989)))</f>
        <v>0</v>
      </c>
      <c r="Z7" s="109"/>
      <c r="AA7" s="46"/>
      <c r="AB7" s="393"/>
      <c r="AC7" s="67"/>
      <c r="AD7" s="67"/>
      <c r="AE7" s="67"/>
      <c r="AF7" s="67"/>
      <c r="AG7" s="67"/>
      <c r="AH7" s="67"/>
      <c r="AI7" s="67"/>
      <c r="AJ7" s="68"/>
    </row>
    <row r="8" spans="1:36" s="32" customFormat="1" ht="26.25" customHeight="1" x14ac:dyDescent="0.25">
      <c r="A8" s="47"/>
      <c r="B8" s="182"/>
      <c r="C8" s="182"/>
      <c r="D8" s="182"/>
      <c r="E8" s="109"/>
      <c r="F8" s="182"/>
      <c r="G8" s="260">
        <f t="shared" si="3"/>
        <v>0</v>
      </c>
      <c r="H8" s="182"/>
      <c r="I8" s="260">
        <f t="shared" si="4"/>
        <v>0</v>
      </c>
      <c r="J8" s="182"/>
      <c r="K8" s="260">
        <f t="shared" si="5"/>
        <v>0</v>
      </c>
      <c r="L8" s="182"/>
      <c r="M8" s="274" t="str">
        <f t="shared" si="6"/>
        <v/>
      </c>
      <c r="N8" s="182"/>
      <c r="O8" s="274" t="str">
        <f t="shared" si="0"/>
        <v/>
      </c>
      <c r="P8" s="182"/>
      <c r="Q8" s="260">
        <f t="shared" si="7"/>
        <v>0</v>
      </c>
      <c r="R8" s="182"/>
      <c r="S8" s="260">
        <f t="shared" si="8"/>
        <v>0</v>
      </c>
      <c r="T8" s="182"/>
      <c r="U8" s="274" t="str">
        <f t="shared" si="1"/>
        <v/>
      </c>
      <c r="V8" s="182"/>
      <c r="W8" s="274" t="str">
        <f t="shared" si="2"/>
        <v/>
      </c>
      <c r="X8" s="182"/>
      <c r="Y8" s="274">
        <f t="shared" si="9"/>
        <v>0</v>
      </c>
      <c r="Z8" s="109"/>
      <c r="AA8" s="46"/>
      <c r="AB8" s="393"/>
      <c r="AC8" s="67"/>
      <c r="AD8" s="67"/>
      <c r="AE8" s="67"/>
      <c r="AF8" s="67"/>
      <c r="AG8" s="67"/>
      <c r="AH8" s="67"/>
      <c r="AI8" s="67"/>
      <c r="AJ8" s="68"/>
    </row>
    <row r="9" spans="1:36" s="32" customFormat="1" ht="26.25" customHeight="1" x14ac:dyDescent="0.25">
      <c r="A9" s="47"/>
      <c r="B9" s="182"/>
      <c r="C9" s="182"/>
      <c r="D9" s="182"/>
      <c r="E9" s="109"/>
      <c r="F9" s="182"/>
      <c r="G9" s="260">
        <f t="shared" si="3"/>
        <v>0</v>
      </c>
      <c r="H9" s="182"/>
      <c r="I9" s="260">
        <f t="shared" si="4"/>
        <v>0</v>
      </c>
      <c r="J9" s="182"/>
      <c r="K9" s="260">
        <f t="shared" si="5"/>
        <v>0</v>
      </c>
      <c r="L9" s="182"/>
      <c r="M9" s="274" t="str">
        <f t="shared" si="6"/>
        <v/>
      </c>
      <c r="N9" s="182"/>
      <c r="O9" s="274" t="str">
        <f t="shared" si="0"/>
        <v/>
      </c>
      <c r="P9" s="182"/>
      <c r="Q9" s="260">
        <f t="shared" si="7"/>
        <v>0</v>
      </c>
      <c r="R9" s="182"/>
      <c r="S9" s="260">
        <f t="shared" si="8"/>
        <v>0</v>
      </c>
      <c r="T9" s="182"/>
      <c r="U9" s="274" t="str">
        <f t="shared" si="1"/>
        <v/>
      </c>
      <c r="V9" s="182"/>
      <c r="W9" s="274" t="str">
        <f t="shared" si="2"/>
        <v/>
      </c>
      <c r="X9" s="182"/>
      <c r="Y9" s="274">
        <f t="shared" si="9"/>
        <v>0</v>
      </c>
      <c r="Z9" s="109"/>
      <c r="AA9" s="46"/>
      <c r="AB9" s="393"/>
      <c r="AC9" s="67"/>
      <c r="AD9" s="67"/>
      <c r="AE9" s="67"/>
      <c r="AF9" s="67"/>
      <c r="AG9" s="67"/>
      <c r="AH9" s="67"/>
      <c r="AI9" s="67"/>
      <c r="AJ9" s="68"/>
    </row>
    <row r="10" spans="1:36" s="32" customFormat="1" ht="26.25" customHeight="1" x14ac:dyDescent="0.25">
      <c r="A10" s="47"/>
      <c r="B10" s="182"/>
      <c r="C10" s="182"/>
      <c r="D10" s="182"/>
      <c r="E10" s="109"/>
      <c r="F10" s="182"/>
      <c r="G10" s="260">
        <f t="shared" si="3"/>
        <v>0</v>
      </c>
      <c r="H10" s="182"/>
      <c r="I10" s="260">
        <f t="shared" si="4"/>
        <v>0</v>
      </c>
      <c r="J10" s="182"/>
      <c r="K10" s="260">
        <f t="shared" si="5"/>
        <v>0</v>
      </c>
      <c r="L10" s="182"/>
      <c r="M10" s="274" t="str">
        <f t="shared" si="6"/>
        <v/>
      </c>
      <c r="N10" s="182"/>
      <c r="O10" s="274" t="str">
        <f t="shared" si="0"/>
        <v/>
      </c>
      <c r="P10" s="182"/>
      <c r="Q10" s="260">
        <f t="shared" si="7"/>
        <v>0</v>
      </c>
      <c r="R10" s="182"/>
      <c r="S10" s="260">
        <f t="shared" si="8"/>
        <v>0</v>
      </c>
      <c r="T10" s="182"/>
      <c r="U10" s="274" t="str">
        <f t="shared" si="1"/>
        <v/>
      </c>
      <c r="V10" s="182"/>
      <c r="W10" s="274" t="str">
        <f t="shared" si="2"/>
        <v/>
      </c>
      <c r="X10" s="182"/>
      <c r="Y10" s="274">
        <f t="shared" si="9"/>
        <v>0</v>
      </c>
      <c r="Z10" s="109"/>
      <c r="AA10" s="46"/>
      <c r="AB10" s="393"/>
      <c r="AC10" s="67"/>
      <c r="AD10" s="67"/>
      <c r="AE10" s="67"/>
      <c r="AF10" s="67"/>
      <c r="AG10" s="67"/>
      <c r="AH10" s="67"/>
      <c r="AI10" s="67"/>
      <c r="AJ10" s="68"/>
    </row>
    <row r="11" spans="1:36" s="32" customFormat="1" ht="26.25" customHeight="1" x14ac:dyDescent="0.25">
      <c r="A11" s="47"/>
      <c r="B11" s="182"/>
      <c r="C11" s="182"/>
      <c r="D11" s="182"/>
      <c r="E11" s="109"/>
      <c r="F11" s="182"/>
      <c r="G11" s="260">
        <f t="shared" si="3"/>
        <v>0</v>
      </c>
      <c r="H11" s="182"/>
      <c r="I11" s="260">
        <f t="shared" si="4"/>
        <v>0</v>
      </c>
      <c r="J11" s="182"/>
      <c r="K11" s="260">
        <f t="shared" si="5"/>
        <v>0</v>
      </c>
      <c r="L11" s="182"/>
      <c r="M11" s="274" t="str">
        <f t="shared" si="6"/>
        <v/>
      </c>
      <c r="N11" s="182"/>
      <c r="O11" s="274" t="str">
        <f t="shared" si="0"/>
        <v/>
      </c>
      <c r="P11" s="182"/>
      <c r="Q11" s="260">
        <f t="shared" si="7"/>
        <v>0</v>
      </c>
      <c r="R11" s="182"/>
      <c r="S11" s="260">
        <f t="shared" si="8"/>
        <v>0</v>
      </c>
      <c r="T11" s="182"/>
      <c r="U11" s="274" t="str">
        <f t="shared" si="1"/>
        <v/>
      </c>
      <c r="V11" s="182"/>
      <c r="W11" s="274" t="str">
        <f t="shared" si="2"/>
        <v/>
      </c>
      <c r="X11" s="182"/>
      <c r="Y11" s="274">
        <f t="shared" si="9"/>
        <v>0</v>
      </c>
      <c r="Z11" s="109"/>
      <c r="AA11" s="46"/>
      <c r="AB11" s="393"/>
      <c r="AC11" s="67"/>
      <c r="AD11" s="67"/>
      <c r="AE11" s="67"/>
      <c r="AF11" s="67"/>
      <c r="AG11" s="67"/>
      <c r="AH11" s="67"/>
      <c r="AI11" s="67"/>
      <c r="AJ11" s="68"/>
    </row>
    <row r="12" spans="1:36" s="32" customFormat="1" ht="26.25" customHeight="1" x14ac:dyDescent="0.25">
      <c r="A12" s="47"/>
      <c r="B12" s="182"/>
      <c r="C12" s="182"/>
      <c r="D12" s="182"/>
      <c r="E12" s="109"/>
      <c r="F12" s="182"/>
      <c r="G12" s="260">
        <f t="shared" si="3"/>
        <v>0</v>
      </c>
      <c r="H12" s="182"/>
      <c r="I12" s="260">
        <f t="shared" si="4"/>
        <v>0</v>
      </c>
      <c r="J12" s="182"/>
      <c r="K12" s="260">
        <f t="shared" si="5"/>
        <v>0</v>
      </c>
      <c r="L12" s="182"/>
      <c r="M12" s="274" t="str">
        <f t="shared" si="6"/>
        <v/>
      </c>
      <c r="N12" s="182"/>
      <c r="O12" s="274" t="str">
        <f t="shared" si="0"/>
        <v/>
      </c>
      <c r="P12" s="182"/>
      <c r="Q12" s="260">
        <f t="shared" si="7"/>
        <v>0</v>
      </c>
      <c r="R12" s="182"/>
      <c r="S12" s="260">
        <f t="shared" si="8"/>
        <v>0</v>
      </c>
      <c r="T12" s="182"/>
      <c r="U12" s="274" t="str">
        <f t="shared" si="1"/>
        <v/>
      </c>
      <c r="V12" s="182"/>
      <c r="W12" s="274" t="str">
        <f t="shared" si="2"/>
        <v/>
      </c>
      <c r="X12" s="182"/>
      <c r="Y12" s="274">
        <f t="shared" si="9"/>
        <v>0</v>
      </c>
      <c r="Z12" s="109"/>
      <c r="AA12" s="46"/>
      <c r="AB12" s="393"/>
      <c r="AC12" s="67"/>
      <c r="AD12" s="67"/>
      <c r="AE12" s="67"/>
      <c r="AF12" s="67"/>
      <c r="AG12" s="67"/>
      <c r="AH12" s="67"/>
      <c r="AI12" s="67"/>
      <c r="AJ12" s="68"/>
    </row>
    <row r="13" spans="1:36" s="32" customFormat="1" ht="26.25" customHeight="1" x14ac:dyDescent="0.25">
      <c r="A13" s="47"/>
      <c r="B13" s="182"/>
      <c r="C13" s="182"/>
      <c r="D13" s="182"/>
      <c r="E13" s="109"/>
      <c r="F13" s="182"/>
      <c r="G13" s="260">
        <f t="shared" si="3"/>
        <v>0</v>
      </c>
      <c r="H13" s="182"/>
      <c r="I13" s="260">
        <f t="shared" si="4"/>
        <v>0</v>
      </c>
      <c r="J13" s="182"/>
      <c r="K13" s="260">
        <f t="shared" si="5"/>
        <v>0</v>
      </c>
      <c r="L13" s="182"/>
      <c r="M13" s="274" t="str">
        <f t="shared" si="6"/>
        <v/>
      </c>
      <c r="N13" s="182"/>
      <c r="O13" s="274" t="str">
        <f t="shared" si="0"/>
        <v/>
      </c>
      <c r="P13" s="182"/>
      <c r="Q13" s="260">
        <f t="shared" si="7"/>
        <v>0</v>
      </c>
      <c r="R13" s="182"/>
      <c r="S13" s="260">
        <f t="shared" si="8"/>
        <v>0</v>
      </c>
      <c r="T13" s="182"/>
      <c r="U13" s="274" t="str">
        <f t="shared" si="1"/>
        <v/>
      </c>
      <c r="V13" s="182"/>
      <c r="W13" s="274" t="str">
        <f t="shared" si="2"/>
        <v/>
      </c>
      <c r="X13" s="182"/>
      <c r="Y13" s="274">
        <f t="shared" si="9"/>
        <v>0</v>
      </c>
      <c r="Z13" s="109"/>
      <c r="AA13" s="46"/>
      <c r="AB13" s="393"/>
      <c r="AC13" s="67"/>
      <c r="AD13" s="67"/>
      <c r="AE13" s="67"/>
      <c r="AF13" s="67"/>
      <c r="AG13" s="67"/>
      <c r="AH13" s="67"/>
      <c r="AI13" s="67"/>
      <c r="AJ13" s="68"/>
    </row>
    <row r="14" spans="1:36" s="32" customFormat="1" ht="26.25" customHeight="1" x14ac:dyDescent="0.25">
      <c r="A14" s="47"/>
      <c r="B14" s="182"/>
      <c r="C14" s="182"/>
      <c r="D14" s="182"/>
      <c r="E14" s="109"/>
      <c r="F14" s="182"/>
      <c r="G14" s="260">
        <f t="shared" si="3"/>
        <v>0</v>
      </c>
      <c r="H14" s="182"/>
      <c r="I14" s="260">
        <f t="shared" si="4"/>
        <v>0</v>
      </c>
      <c r="J14" s="182"/>
      <c r="K14" s="260">
        <f t="shared" si="5"/>
        <v>0</v>
      </c>
      <c r="L14" s="182"/>
      <c r="M14" s="274" t="str">
        <f t="shared" si="6"/>
        <v/>
      </c>
      <c r="N14" s="182"/>
      <c r="O14" s="274" t="str">
        <f t="shared" si="0"/>
        <v/>
      </c>
      <c r="P14" s="182"/>
      <c r="Q14" s="260">
        <f t="shared" si="7"/>
        <v>0</v>
      </c>
      <c r="R14" s="182"/>
      <c r="S14" s="260">
        <f t="shared" si="8"/>
        <v>0</v>
      </c>
      <c r="T14" s="182"/>
      <c r="U14" s="274" t="str">
        <f t="shared" si="1"/>
        <v/>
      </c>
      <c r="V14" s="182"/>
      <c r="W14" s="274" t="str">
        <f t="shared" si="2"/>
        <v/>
      </c>
      <c r="X14" s="182"/>
      <c r="Y14" s="274">
        <f t="shared" si="9"/>
        <v>0</v>
      </c>
      <c r="Z14" s="109"/>
      <c r="AA14" s="46"/>
      <c r="AB14" s="393"/>
      <c r="AC14" s="67"/>
      <c r="AD14" s="67"/>
      <c r="AE14" s="67"/>
      <c r="AF14" s="67"/>
      <c r="AG14" s="67"/>
      <c r="AH14" s="67"/>
      <c r="AI14" s="67"/>
      <c r="AJ14" s="68"/>
    </row>
    <row r="15" spans="1:36" s="32" customFormat="1" ht="26.25" customHeight="1" x14ac:dyDescent="0.25">
      <c r="A15" s="47"/>
      <c r="B15" s="182"/>
      <c r="C15" s="182"/>
      <c r="D15" s="182"/>
      <c r="E15" s="109"/>
      <c r="F15" s="182"/>
      <c r="G15" s="260">
        <f t="shared" si="3"/>
        <v>0</v>
      </c>
      <c r="H15" s="182"/>
      <c r="I15" s="260">
        <f t="shared" si="4"/>
        <v>0</v>
      </c>
      <c r="J15" s="182"/>
      <c r="K15" s="260">
        <f t="shared" si="5"/>
        <v>0</v>
      </c>
      <c r="L15" s="182"/>
      <c r="M15" s="274" t="str">
        <f t="shared" si="6"/>
        <v/>
      </c>
      <c r="N15" s="182"/>
      <c r="O15" s="274" t="str">
        <f t="shared" si="0"/>
        <v/>
      </c>
      <c r="P15" s="182"/>
      <c r="Q15" s="260">
        <f t="shared" si="7"/>
        <v>0</v>
      </c>
      <c r="R15" s="182"/>
      <c r="S15" s="260">
        <f t="shared" si="8"/>
        <v>0</v>
      </c>
      <c r="T15" s="182"/>
      <c r="U15" s="274" t="str">
        <f t="shared" si="1"/>
        <v/>
      </c>
      <c r="V15" s="182"/>
      <c r="W15" s="274" t="str">
        <f t="shared" si="2"/>
        <v/>
      </c>
      <c r="X15" s="182"/>
      <c r="Y15" s="274">
        <f t="shared" si="9"/>
        <v>0</v>
      </c>
      <c r="Z15" s="109"/>
      <c r="AA15" s="46"/>
      <c r="AB15" s="393"/>
      <c r="AC15" s="67"/>
      <c r="AD15" s="67"/>
      <c r="AE15" s="67"/>
      <c r="AF15" s="67"/>
      <c r="AG15" s="67"/>
      <c r="AH15" s="67"/>
      <c r="AI15" s="67"/>
      <c r="AJ15" s="68"/>
    </row>
    <row r="16" spans="1:36" s="32" customFormat="1" ht="26.25" customHeight="1" x14ac:dyDescent="0.25">
      <c r="A16" s="47"/>
      <c r="B16" s="182"/>
      <c r="C16" s="182"/>
      <c r="D16" s="182"/>
      <c r="E16" s="109"/>
      <c r="F16" s="182"/>
      <c r="G16" s="260">
        <f t="shared" si="3"/>
        <v>0</v>
      </c>
      <c r="H16" s="182"/>
      <c r="I16" s="260">
        <f t="shared" si="4"/>
        <v>0</v>
      </c>
      <c r="J16" s="182"/>
      <c r="K16" s="260">
        <f t="shared" si="5"/>
        <v>0</v>
      </c>
      <c r="L16" s="182"/>
      <c r="M16" s="274" t="str">
        <f t="shared" si="6"/>
        <v/>
      </c>
      <c r="N16" s="182"/>
      <c r="O16" s="274" t="str">
        <f t="shared" si="0"/>
        <v/>
      </c>
      <c r="P16" s="182"/>
      <c r="Q16" s="260">
        <f t="shared" si="7"/>
        <v>0</v>
      </c>
      <c r="R16" s="182"/>
      <c r="S16" s="260">
        <f t="shared" si="8"/>
        <v>0</v>
      </c>
      <c r="T16" s="182"/>
      <c r="U16" s="274" t="str">
        <f t="shared" si="1"/>
        <v/>
      </c>
      <c r="V16" s="182"/>
      <c r="W16" s="274" t="str">
        <f t="shared" si="2"/>
        <v/>
      </c>
      <c r="X16" s="182"/>
      <c r="Y16" s="274">
        <f t="shared" si="9"/>
        <v>0</v>
      </c>
      <c r="Z16" s="109"/>
      <c r="AA16" s="46"/>
      <c r="AB16" s="393"/>
      <c r="AC16" s="67"/>
      <c r="AD16" s="67"/>
      <c r="AE16" s="67"/>
      <c r="AF16" s="67"/>
      <c r="AG16" s="67"/>
      <c r="AH16" s="67"/>
      <c r="AI16" s="67"/>
      <c r="AJ16" s="68"/>
    </row>
    <row r="17" spans="1:36" s="32" customFormat="1" ht="26.25" customHeight="1" x14ac:dyDescent="0.25">
      <c r="A17" s="47"/>
      <c r="B17" s="182"/>
      <c r="C17" s="182"/>
      <c r="D17" s="182"/>
      <c r="E17" s="109"/>
      <c r="F17" s="182"/>
      <c r="G17" s="260">
        <f t="shared" si="3"/>
        <v>0</v>
      </c>
      <c r="H17" s="182"/>
      <c r="I17" s="260">
        <f t="shared" si="4"/>
        <v>0</v>
      </c>
      <c r="J17" s="182"/>
      <c r="K17" s="260">
        <f t="shared" si="5"/>
        <v>0</v>
      </c>
      <c r="L17" s="182"/>
      <c r="M17" s="274" t="str">
        <f t="shared" si="6"/>
        <v/>
      </c>
      <c r="N17" s="182"/>
      <c r="O17" s="274" t="str">
        <f t="shared" si="0"/>
        <v/>
      </c>
      <c r="P17" s="182"/>
      <c r="Q17" s="260">
        <f t="shared" si="7"/>
        <v>0</v>
      </c>
      <c r="R17" s="182"/>
      <c r="S17" s="260">
        <f t="shared" si="8"/>
        <v>0</v>
      </c>
      <c r="T17" s="182"/>
      <c r="U17" s="274" t="str">
        <f t="shared" si="1"/>
        <v/>
      </c>
      <c r="V17" s="182"/>
      <c r="W17" s="274" t="str">
        <f t="shared" si="2"/>
        <v/>
      </c>
      <c r="X17" s="182"/>
      <c r="Y17" s="274">
        <f t="shared" si="9"/>
        <v>0</v>
      </c>
      <c r="Z17" s="109"/>
      <c r="AA17" s="46"/>
      <c r="AB17" s="393"/>
      <c r="AC17" s="67"/>
      <c r="AD17" s="67"/>
      <c r="AE17" s="67"/>
      <c r="AF17" s="67"/>
      <c r="AG17" s="67"/>
      <c r="AH17" s="67"/>
      <c r="AI17" s="67"/>
      <c r="AJ17" s="68"/>
    </row>
    <row r="18" spans="1:36" s="32" customFormat="1" ht="26.25" customHeight="1" x14ac:dyDescent="0.25">
      <c r="A18" s="47"/>
      <c r="B18" s="182"/>
      <c r="C18" s="182"/>
      <c r="D18" s="182"/>
      <c r="E18" s="109"/>
      <c r="F18" s="182"/>
      <c r="G18" s="260">
        <f t="shared" si="3"/>
        <v>0</v>
      </c>
      <c r="H18" s="182"/>
      <c r="I18" s="260">
        <f t="shared" si="4"/>
        <v>0</v>
      </c>
      <c r="J18" s="182"/>
      <c r="K18" s="260">
        <f t="shared" si="5"/>
        <v>0</v>
      </c>
      <c r="L18" s="182"/>
      <c r="M18" s="274" t="str">
        <f t="shared" si="6"/>
        <v/>
      </c>
      <c r="N18" s="182"/>
      <c r="O18" s="274" t="str">
        <f t="shared" si="0"/>
        <v/>
      </c>
      <c r="P18" s="182"/>
      <c r="Q18" s="260">
        <f t="shared" si="7"/>
        <v>0</v>
      </c>
      <c r="R18" s="182"/>
      <c r="S18" s="260">
        <f t="shared" si="8"/>
        <v>0</v>
      </c>
      <c r="T18" s="182"/>
      <c r="U18" s="274" t="str">
        <f t="shared" si="1"/>
        <v/>
      </c>
      <c r="V18" s="182"/>
      <c r="W18" s="274" t="str">
        <f t="shared" si="2"/>
        <v/>
      </c>
      <c r="X18" s="182"/>
      <c r="Y18" s="274">
        <f t="shared" si="9"/>
        <v>0</v>
      </c>
      <c r="Z18" s="109"/>
      <c r="AA18" s="46"/>
      <c r="AB18" s="393"/>
      <c r="AC18" s="67"/>
      <c r="AD18" s="67"/>
      <c r="AE18" s="67"/>
      <c r="AF18" s="67"/>
      <c r="AG18" s="67"/>
      <c r="AH18" s="67"/>
      <c r="AI18" s="67"/>
      <c r="AJ18" s="68"/>
    </row>
    <row r="19" spans="1:36" s="32" customFormat="1" ht="26.25" customHeight="1" x14ac:dyDescent="0.25">
      <c r="A19" s="47"/>
      <c r="B19" s="182"/>
      <c r="C19" s="182"/>
      <c r="D19" s="182"/>
      <c r="E19" s="109"/>
      <c r="F19" s="182"/>
      <c r="G19" s="260">
        <f t="shared" si="3"/>
        <v>0</v>
      </c>
      <c r="H19" s="182"/>
      <c r="I19" s="260">
        <f t="shared" si="4"/>
        <v>0</v>
      </c>
      <c r="J19" s="182"/>
      <c r="K19" s="260">
        <f t="shared" si="5"/>
        <v>0</v>
      </c>
      <c r="L19" s="182"/>
      <c r="M19" s="274" t="str">
        <f t="shared" si="6"/>
        <v/>
      </c>
      <c r="N19" s="182"/>
      <c r="O19" s="274" t="str">
        <f t="shared" si="0"/>
        <v/>
      </c>
      <c r="P19" s="182"/>
      <c r="Q19" s="260">
        <f t="shared" si="7"/>
        <v>0</v>
      </c>
      <c r="R19" s="182"/>
      <c r="S19" s="260">
        <f t="shared" si="8"/>
        <v>0</v>
      </c>
      <c r="T19" s="182"/>
      <c r="U19" s="274" t="str">
        <f t="shared" si="1"/>
        <v/>
      </c>
      <c r="V19" s="182"/>
      <c r="W19" s="274" t="str">
        <f t="shared" si="2"/>
        <v/>
      </c>
      <c r="X19" s="182"/>
      <c r="Y19" s="274">
        <f t="shared" si="9"/>
        <v>0</v>
      </c>
      <c r="Z19" s="109"/>
      <c r="AA19" s="46"/>
      <c r="AB19" s="393"/>
      <c r="AC19" s="67"/>
      <c r="AD19" s="67"/>
      <c r="AE19" s="67"/>
      <c r="AF19" s="67"/>
      <c r="AG19" s="67"/>
      <c r="AH19" s="67"/>
      <c r="AI19" s="67"/>
      <c r="AJ19" s="68"/>
    </row>
    <row r="20" spans="1:36" s="32" customFormat="1" ht="26.25" customHeight="1" x14ac:dyDescent="0.25">
      <c r="A20" s="47"/>
      <c r="B20" s="182"/>
      <c r="C20" s="182"/>
      <c r="D20" s="182"/>
      <c r="E20" s="109"/>
      <c r="F20" s="182"/>
      <c r="G20" s="260">
        <f t="shared" si="3"/>
        <v>0</v>
      </c>
      <c r="H20" s="182"/>
      <c r="I20" s="260">
        <f t="shared" si="4"/>
        <v>0</v>
      </c>
      <c r="J20" s="182"/>
      <c r="K20" s="260">
        <f t="shared" si="5"/>
        <v>0</v>
      </c>
      <c r="L20" s="182"/>
      <c r="M20" s="274" t="str">
        <f t="shared" si="6"/>
        <v/>
      </c>
      <c r="N20" s="182"/>
      <c r="O20" s="274" t="str">
        <f t="shared" si="0"/>
        <v/>
      </c>
      <c r="P20" s="182"/>
      <c r="Q20" s="260">
        <f t="shared" si="7"/>
        <v>0</v>
      </c>
      <c r="R20" s="182"/>
      <c r="S20" s="260">
        <f t="shared" si="8"/>
        <v>0</v>
      </c>
      <c r="T20" s="182"/>
      <c r="U20" s="274" t="str">
        <f t="shared" si="1"/>
        <v/>
      </c>
      <c r="V20" s="182"/>
      <c r="W20" s="274" t="str">
        <f t="shared" si="2"/>
        <v/>
      </c>
      <c r="X20" s="182"/>
      <c r="Y20" s="274">
        <f t="shared" si="9"/>
        <v>0</v>
      </c>
      <c r="Z20" s="109"/>
      <c r="AA20" s="46"/>
      <c r="AB20" s="393"/>
      <c r="AC20" s="67"/>
      <c r="AD20" s="67"/>
      <c r="AE20" s="67"/>
      <c r="AF20" s="67"/>
      <c r="AG20" s="67"/>
      <c r="AH20" s="67"/>
      <c r="AI20" s="67"/>
      <c r="AJ20" s="68"/>
    </row>
    <row r="21" spans="1:36" s="32" customFormat="1" ht="26.25" customHeight="1" x14ac:dyDescent="0.25">
      <c r="A21" s="47"/>
      <c r="B21" s="182"/>
      <c r="C21" s="182"/>
      <c r="D21" s="182"/>
      <c r="E21" s="109"/>
      <c r="F21" s="182"/>
      <c r="G21" s="260">
        <f t="shared" si="3"/>
        <v>0</v>
      </c>
      <c r="H21" s="182"/>
      <c r="I21" s="260">
        <f t="shared" si="4"/>
        <v>0</v>
      </c>
      <c r="J21" s="182"/>
      <c r="K21" s="260">
        <f t="shared" si="5"/>
        <v>0</v>
      </c>
      <c r="L21" s="182"/>
      <c r="M21" s="274" t="str">
        <f t="shared" si="6"/>
        <v/>
      </c>
      <c r="N21" s="182"/>
      <c r="O21" s="274" t="str">
        <f t="shared" si="0"/>
        <v/>
      </c>
      <c r="P21" s="182"/>
      <c r="Q21" s="260">
        <f t="shared" si="7"/>
        <v>0</v>
      </c>
      <c r="R21" s="182"/>
      <c r="S21" s="260">
        <f t="shared" si="8"/>
        <v>0</v>
      </c>
      <c r="T21" s="182"/>
      <c r="U21" s="274" t="str">
        <f t="shared" si="1"/>
        <v/>
      </c>
      <c r="V21" s="182"/>
      <c r="W21" s="274" t="str">
        <f t="shared" si="2"/>
        <v/>
      </c>
      <c r="X21" s="182"/>
      <c r="Y21" s="274">
        <f t="shared" si="9"/>
        <v>0</v>
      </c>
      <c r="Z21" s="109"/>
      <c r="AA21" s="46"/>
      <c r="AB21" s="393"/>
      <c r="AC21" s="67"/>
      <c r="AD21" s="67"/>
      <c r="AE21" s="67"/>
      <c r="AF21" s="67"/>
      <c r="AG21" s="67"/>
      <c r="AH21" s="67"/>
      <c r="AI21" s="67"/>
      <c r="AJ21" s="68"/>
    </row>
    <row r="22" spans="1:36" s="32" customFormat="1" ht="26.25" customHeight="1" x14ac:dyDescent="0.25">
      <c r="A22" s="47"/>
      <c r="B22" s="182"/>
      <c r="C22" s="182"/>
      <c r="D22" s="182"/>
      <c r="E22" s="109"/>
      <c r="F22" s="182"/>
      <c r="G22" s="260">
        <f t="shared" si="3"/>
        <v>0</v>
      </c>
      <c r="H22" s="182"/>
      <c r="I22" s="260">
        <f t="shared" si="4"/>
        <v>0</v>
      </c>
      <c r="J22" s="182"/>
      <c r="K22" s="260">
        <f t="shared" si="5"/>
        <v>0</v>
      </c>
      <c r="L22" s="182"/>
      <c r="M22" s="274" t="str">
        <f t="shared" si="6"/>
        <v/>
      </c>
      <c r="N22" s="182"/>
      <c r="O22" s="274" t="str">
        <f t="shared" si="0"/>
        <v/>
      </c>
      <c r="P22" s="182"/>
      <c r="Q22" s="260">
        <f t="shared" si="7"/>
        <v>0</v>
      </c>
      <c r="R22" s="182"/>
      <c r="S22" s="260">
        <f t="shared" si="8"/>
        <v>0</v>
      </c>
      <c r="T22" s="182"/>
      <c r="U22" s="274" t="str">
        <f t="shared" si="1"/>
        <v/>
      </c>
      <c r="V22" s="182"/>
      <c r="W22" s="274" t="str">
        <f t="shared" si="2"/>
        <v/>
      </c>
      <c r="X22" s="182"/>
      <c r="Y22" s="274">
        <f t="shared" si="9"/>
        <v>0</v>
      </c>
      <c r="Z22" s="109"/>
      <c r="AA22" s="46"/>
      <c r="AB22" s="393"/>
      <c r="AC22" s="67"/>
      <c r="AD22" s="67"/>
      <c r="AE22" s="67"/>
      <c r="AF22" s="67"/>
      <c r="AG22" s="67"/>
      <c r="AH22" s="67"/>
      <c r="AI22" s="67"/>
      <c r="AJ22" s="68"/>
    </row>
    <row r="23" spans="1:36" s="32" customFormat="1" ht="26.25" customHeight="1" x14ac:dyDescent="0.25">
      <c r="A23" s="47"/>
      <c r="B23" s="182"/>
      <c r="C23" s="182"/>
      <c r="D23" s="182"/>
      <c r="E23" s="109"/>
      <c r="F23" s="182"/>
      <c r="G23" s="260">
        <f t="shared" si="3"/>
        <v>0</v>
      </c>
      <c r="H23" s="182"/>
      <c r="I23" s="260">
        <f t="shared" si="4"/>
        <v>0</v>
      </c>
      <c r="J23" s="182"/>
      <c r="K23" s="260">
        <f t="shared" si="5"/>
        <v>0</v>
      </c>
      <c r="L23" s="182"/>
      <c r="M23" s="274" t="str">
        <f t="shared" si="6"/>
        <v/>
      </c>
      <c r="N23" s="182"/>
      <c r="O23" s="274" t="str">
        <f t="shared" si="0"/>
        <v/>
      </c>
      <c r="P23" s="182"/>
      <c r="Q23" s="260">
        <f t="shared" si="7"/>
        <v>0</v>
      </c>
      <c r="R23" s="182"/>
      <c r="S23" s="260">
        <f t="shared" si="8"/>
        <v>0</v>
      </c>
      <c r="T23" s="182"/>
      <c r="U23" s="274" t="str">
        <f t="shared" si="1"/>
        <v/>
      </c>
      <c r="V23" s="182"/>
      <c r="W23" s="274" t="str">
        <f t="shared" si="2"/>
        <v/>
      </c>
      <c r="X23" s="182"/>
      <c r="Y23" s="274">
        <f t="shared" si="9"/>
        <v>0</v>
      </c>
      <c r="Z23" s="109"/>
      <c r="AA23" s="46"/>
      <c r="AB23" s="393"/>
      <c r="AC23" s="67"/>
      <c r="AD23" s="67"/>
      <c r="AE23" s="67"/>
      <c r="AF23" s="67"/>
      <c r="AG23" s="67"/>
      <c r="AH23" s="67"/>
      <c r="AI23" s="67"/>
      <c r="AJ23" s="68"/>
    </row>
    <row r="24" spans="1:36" s="32" customFormat="1" ht="26.25" customHeight="1" x14ac:dyDescent="0.25">
      <c r="A24" s="47"/>
      <c r="B24" s="182"/>
      <c r="C24" s="182"/>
      <c r="D24" s="182"/>
      <c r="E24" s="109"/>
      <c r="F24" s="182"/>
      <c r="G24" s="260">
        <f t="shared" si="3"/>
        <v>0</v>
      </c>
      <c r="H24" s="182"/>
      <c r="I24" s="260">
        <f t="shared" si="4"/>
        <v>0</v>
      </c>
      <c r="J24" s="182"/>
      <c r="K24" s="260">
        <f t="shared" si="5"/>
        <v>0</v>
      </c>
      <c r="L24" s="182"/>
      <c r="M24" s="274" t="str">
        <f t="shared" si="6"/>
        <v/>
      </c>
      <c r="N24" s="182"/>
      <c r="O24" s="274" t="str">
        <f t="shared" si="0"/>
        <v/>
      </c>
      <c r="P24" s="182"/>
      <c r="Q24" s="260">
        <f t="shared" si="7"/>
        <v>0</v>
      </c>
      <c r="R24" s="182"/>
      <c r="S24" s="260">
        <f t="shared" si="8"/>
        <v>0</v>
      </c>
      <c r="T24" s="182"/>
      <c r="U24" s="274" t="str">
        <f t="shared" si="1"/>
        <v/>
      </c>
      <c r="V24" s="182"/>
      <c r="W24" s="274" t="str">
        <f t="shared" si="2"/>
        <v/>
      </c>
      <c r="X24" s="182"/>
      <c r="Y24" s="274">
        <f t="shared" si="9"/>
        <v>0</v>
      </c>
      <c r="Z24" s="109"/>
      <c r="AA24" s="46"/>
      <c r="AB24" s="393"/>
      <c r="AC24" s="67"/>
      <c r="AD24" s="67"/>
      <c r="AE24" s="67"/>
      <c r="AF24" s="67"/>
      <c r="AG24" s="67"/>
      <c r="AH24" s="67"/>
      <c r="AI24" s="67"/>
      <c r="AJ24" s="68"/>
    </row>
    <row r="25" spans="1:36" s="32" customFormat="1" ht="26.25" customHeight="1" x14ac:dyDescent="0.25">
      <c r="A25" s="47"/>
      <c r="B25" s="182"/>
      <c r="C25" s="182"/>
      <c r="D25" s="182"/>
      <c r="E25" s="109"/>
      <c r="F25" s="182"/>
      <c r="G25" s="260">
        <f t="shared" si="3"/>
        <v>0</v>
      </c>
      <c r="H25" s="182"/>
      <c r="I25" s="260">
        <f t="shared" si="4"/>
        <v>0</v>
      </c>
      <c r="J25" s="182"/>
      <c r="K25" s="260">
        <f t="shared" si="5"/>
        <v>0</v>
      </c>
      <c r="L25" s="182"/>
      <c r="M25" s="274" t="str">
        <f t="shared" si="6"/>
        <v/>
      </c>
      <c r="N25" s="182"/>
      <c r="O25" s="274" t="str">
        <f t="shared" si="0"/>
        <v/>
      </c>
      <c r="P25" s="182"/>
      <c r="Q25" s="260">
        <f t="shared" si="7"/>
        <v>0</v>
      </c>
      <c r="R25" s="182"/>
      <c r="S25" s="260">
        <f t="shared" si="8"/>
        <v>0</v>
      </c>
      <c r="T25" s="182"/>
      <c r="U25" s="274" t="str">
        <f t="shared" si="1"/>
        <v/>
      </c>
      <c r="V25" s="182"/>
      <c r="W25" s="274" t="str">
        <f t="shared" si="2"/>
        <v/>
      </c>
      <c r="X25" s="182"/>
      <c r="Y25" s="274">
        <f t="shared" si="9"/>
        <v>0</v>
      </c>
      <c r="Z25" s="109"/>
      <c r="AA25" s="46"/>
      <c r="AB25" s="393"/>
      <c r="AC25" s="67"/>
      <c r="AD25" s="67"/>
      <c r="AE25" s="67"/>
      <c r="AF25" s="67"/>
      <c r="AG25" s="67"/>
      <c r="AH25" s="67"/>
      <c r="AI25" s="67"/>
      <c r="AJ25" s="68"/>
    </row>
    <row r="26" spans="1:36" s="12" customFormat="1" ht="26.25" customHeight="1" thickBot="1" x14ac:dyDescent="0.3">
      <c r="A26" s="17"/>
      <c r="B26" s="178"/>
      <c r="C26" s="178"/>
      <c r="D26" s="178"/>
      <c r="E26" s="178"/>
      <c r="F26" s="178"/>
      <c r="G26" s="34">
        <f t="shared" si="3"/>
        <v>0</v>
      </c>
      <c r="H26" s="178"/>
      <c r="I26" s="34">
        <f t="shared" si="4"/>
        <v>0</v>
      </c>
      <c r="J26" s="178"/>
      <c r="K26" s="34">
        <f t="shared" si="5"/>
        <v>0</v>
      </c>
      <c r="L26" s="178"/>
      <c r="M26" s="184" t="str">
        <f t="shared" si="6"/>
        <v/>
      </c>
      <c r="N26" s="178"/>
      <c r="O26" s="184" t="str">
        <f t="shared" si="0"/>
        <v/>
      </c>
      <c r="P26" s="30"/>
      <c r="Q26" s="34">
        <f t="shared" si="7"/>
        <v>0</v>
      </c>
      <c r="R26" s="178"/>
      <c r="S26" s="34">
        <f t="shared" si="8"/>
        <v>0</v>
      </c>
      <c r="T26" s="178"/>
      <c r="U26" s="184" t="str">
        <f t="shared" si="1"/>
        <v/>
      </c>
      <c r="V26" s="178"/>
      <c r="W26" s="184" t="str">
        <f t="shared" si="2"/>
        <v/>
      </c>
      <c r="X26" s="178"/>
      <c r="Y26" s="184">
        <f t="shared" si="9"/>
        <v>0</v>
      </c>
      <c r="Z26" s="178"/>
      <c r="AA26" s="179"/>
      <c r="AB26" s="391"/>
      <c r="AC26" s="306"/>
      <c r="AD26" s="306"/>
      <c r="AE26" s="306"/>
      <c r="AF26" s="306"/>
      <c r="AG26" s="306"/>
      <c r="AH26" s="306"/>
      <c r="AI26" s="306"/>
      <c r="AJ26" s="308"/>
    </row>
    <row r="27" spans="1:36" ht="24.75" customHeight="1" x14ac:dyDescent="0.25"/>
    <row r="28" spans="1:36" ht="24.75" customHeight="1" x14ac:dyDescent="0.25">
      <c r="A28" s="843" t="s">
        <v>922</v>
      </c>
      <c r="B28" s="843"/>
      <c r="C28" s="843"/>
      <c r="D28" s="843"/>
      <c r="E28" s="843"/>
      <c r="F28" s="843"/>
      <c r="G28" s="843"/>
    </row>
    <row r="29" spans="1:36" ht="24.75" customHeight="1" x14ac:dyDescent="0.25">
      <c r="A29" s="835" t="s">
        <v>612</v>
      </c>
      <c r="B29" s="835"/>
      <c r="C29" s="835"/>
      <c r="D29" s="835"/>
      <c r="E29" s="835"/>
      <c r="F29" s="835"/>
      <c r="G29" s="835"/>
    </row>
    <row r="30" spans="1:36" ht="25.5" customHeight="1" x14ac:dyDescent="0.25">
      <c r="A30" s="835" t="s">
        <v>782</v>
      </c>
      <c r="B30" s="835"/>
      <c r="C30" s="835"/>
      <c r="D30" s="835"/>
      <c r="E30" s="835"/>
      <c r="F30" s="835"/>
      <c r="G30" s="835"/>
    </row>
  </sheetData>
  <mergeCells count="33">
    <mergeCell ref="AB2:AJ2"/>
    <mergeCell ref="AJ3:AJ5"/>
    <mergeCell ref="A2:AA2"/>
    <mergeCell ref="F3:G4"/>
    <mergeCell ref="X4:Y4"/>
    <mergeCell ref="H3:I4"/>
    <mergeCell ref="N4:O4"/>
    <mergeCell ref="AF3:AF5"/>
    <mergeCell ref="Z3:Z5"/>
    <mergeCell ref="P3:Q4"/>
    <mergeCell ref="AI3:AI5"/>
    <mergeCell ref="AA3:AA5"/>
    <mergeCell ref="AE3:AE5"/>
    <mergeCell ref="V4:W4"/>
    <mergeCell ref="T4:U4"/>
    <mergeCell ref="R4:S4"/>
    <mergeCell ref="AH3:AH5"/>
    <mergeCell ref="B3:B5"/>
    <mergeCell ref="C3:C5"/>
    <mergeCell ref="D3:D5"/>
    <mergeCell ref="AC3:AC5"/>
    <mergeCell ref="AD3:AD5"/>
    <mergeCell ref="E3:E5"/>
    <mergeCell ref="J3:K4"/>
    <mergeCell ref="AB3:AB5"/>
    <mergeCell ref="L4:M4"/>
    <mergeCell ref="L3:O3"/>
    <mergeCell ref="R3:Y3"/>
    <mergeCell ref="A30:G30"/>
    <mergeCell ref="A28:G28"/>
    <mergeCell ref="A29:G29"/>
    <mergeCell ref="AG3:AG5"/>
    <mergeCell ref="A3:A5"/>
  </mergeCells>
  <phoneticPr fontId="0" type="noConversion"/>
  <printOptions horizontalCentered="1"/>
  <pageMargins left="0" right="0" top="1" bottom="0.75" header="0.3" footer="0.3"/>
  <pageSetup paperSize="3" scale="80" orientation="landscape" r:id="rId1"/>
  <headerFooter alignWithMargins="0">
    <oddHeader>&amp;C&amp;16
&amp;A</oddHeader>
    <oddFooter>&amp;C&amp;14ISSUED
JUNE 2009&amp;R&amp;12&amp;F &amp;A
Page 88</oddFooter>
  </headerFooter>
  <colBreaks count="1" manualBreakCount="1">
    <brk id="27" max="1048575" man="1"/>
  </col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AJ31"/>
  <sheetViews>
    <sheetView showGridLines="0" zoomScale="60" zoomScaleNormal="60" zoomScalePageLayoutView="60" workbookViewId="0"/>
  </sheetViews>
  <sheetFormatPr defaultColWidth="9.109375" defaultRowHeight="13.2" x14ac:dyDescent="0.25"/>
  <cols>
    <col min="1" max="1" width="9" style="2" customWidth="1"/>
    <col min="2" max="2" width="13.44140625" style="2" customWidth="1"/>
    <col min="3" max="3" width="12.6640625" style="2" customWidth="1"/>
    <col min="4" max="4" width="11.88671875" style="2" customWidth="1"/>
    <col min="5" max="5" width="17.44140625" style="2" bestFit="1" customWidth="1"/>
    <col min="6" max="17" width="8.6640625" style="2" customWidth="1"/>
    <col min="18" max="21" width="8.5546875" style="2" customWidth="1"/>
    <col min="22" max="22" width="11" style="2" customWidth="1"/>
    <col min="23" max="23" width="9.6640625" style="2" customWidth="1"/>
    <col min="24" max="25" width="8.88671875" style="2" customWidth="1"/>
    <col min="26" max="26" width="9.33203125" style="2" customWidth="1"/>
    <col min="27" max="27" width="24.88671875" style="2" customWidth="1"/>
    <col min="28" max="28" width="21.5546875" style="2" bestFit="1" customWidth="1"/>
    <col min="29" max="29" width="20.6640625" style="2" customWidth="1"/>
    <col min="30" max="30" width="12.6640625" style="2" customWidth="1"/>
    <col min="31" max="31" width="16.44140625" style="2" customWidth="1"/>
    <col min="32" max="32" width="17" style="2" customWidth="1"/>
    <col min="33" max="35" width="20.6640625" style="2" customWidth="1"/>
    <col min="36" max="36" width="8.6640625" style="2" customWidth="1"/>
    <col min="37" max="16384" width="9.109375" style="2"/>
  </cols>
  <sheetData>
    <row r="1" spans="1:36" ht="36" customHeight="1" thickBot="1" x14ac:dyDescent="0.3"/>
    <row r="2" spans="1:36" s="27" customFormat="1" ht="21" customHeight="1" x14ac:dyDescent="0.25">
      <c r="A2" s="823" t="s">
        <v>2290</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5"/>
      <c r="AB2" s="987" t="s">
        <v>909</v>
      </c>
      <c r="AC2" s="988"/>
      <c r="AD2" s="988"/>
      <c r="AE2" s="988"/>
      <c r="AF2" s="988"/>
      <c r="AG2" s="988"/>
      <c r="AH2" s="988"/>
      <c r="AI2" s="988"/>
      <c r="AJ2" s="906"/>
    </row>
    <row r="3" spans="1:36" s="4" customFormat="1" ht="21" customHeight="1" x14ac:dyDescent="0.25">
      <c r="A3" s="828" t="s">
        <v>911</v>
      </c>
      <c r="B3" s="826" t="s">
        <v>836</v>
      </c>
      <c r="C3" s="826" t="s">
        <v>929</v>
      </c>
      <c r="D3" s="826" t="s">
        <v>925</v>
      </c>
      <c r="E3" s="826" t="s">
        <v>1245</v>
      </c>
      <c r="F3" s="826" t="s">
        <v>1721</v>
      </c>
      <c r="G3" s="826"/>
      <c r="H3" s="826" t="s">
        <v>808</v>
      </c>
      <c r="I3" s="826"/>
      <c r="J3" s="826" t="s">
        <v>1024</v>
      </c>
      <c r="K3" s="826"/>
      <c r="L3" s="826" t="s">
        <v>812</v>
      </c>
      <c r="M3" s="826"/>
      <c r="N3" s="826"/>
      <c r="O3" s="826"/>
      <c r="P3" s="826" t="s">
        <v>1478</v>
      </c>
      <c r="Q3" s="826"/>
      <c r="R3" s="846" t="s">
        <v>997</v>
      </c>
      <c r="S3" s="882"/>
      <c r="T3" s="882"/>
      <c r="U3" s="882"/>
      <c r="V3" s="882"/>
      <c r="W3" s="882"/>
      <c r="X3" s="882"/>
      <c r="Y3" s="882"/>
      <c r="Z3" s="875"/>
      <c r="AA3" s="832" t="s">
        <v>822</v>
      </c>
      <c r="AB3" s="818" t="s">
        <v>906</v>
      </c>
      <c r="AC3" s="815" t="s">
        <v>931</v>
      </c>
      <c r="AD3" s="815" t="s">
        <v>932</v>
      </c>
      <c r="AE3" s="815" t="s">
        <v>2085</v>
      </c>
      <c r="AF3" s="815" t="s">
        <v>2086</v>
      </c>
      <c r="AG3" s="815" t="s">
        <v>933</v>
      </c>
      <c r="AH3" s="815" t="s">
        <v>940</v>
      </c>
      <c r="AI3" s="815" t="s">
        <v>941</v>
      </c>
      <c r="AJ3" s="812" t="s">
        <v>934</v>
      </c>
    </row>
    <row r="4" spans="1:36" s="4" customFormat="1" ht="36" customHeight="1" x14ac:dyDescent="0.25">
      <c r="A4" s="828"/>
      <c r="B4" s="826"/>
      <c r="C4" s="826"/>
      <c r="D4" s="826"/>
      <c r="E4" s="826"/>
      <c r="F4" s="826"/>
      <c r="G4" s="826"/>
      <c r="H4" s="826"/>
      <c r="I4" s="826"/>
      <c r="J4" s="826"/>
      <c r="K4" s="826"/>
      <c r="L4" s="826" t="s">
        <v>957</v>
      </c>
      <c r="M4" s="826"/>
      <c r="N4" s="826" t="s">
        <v>996</v>
      </c>
      <c r="O4" s="826"/>
      <c r="P4" s="826"/>
      <c r="Q4" s="826"/>
      <c r="R4" s="1114" t="s">
        <v>1131</v>
      </c>
      <c r="S4" s="1114"/>
      <c r="T4" s="1114" t="s">
        <v>1132</v>
      </c>
      <c r="U4" s="1114"/>
      <c r="V4" s="1114" t="s">
        <v>989</v>
      </c>
      <c r="W4" s="1114"/>
      <c r="X4" s="888" t="s">
        <v>1076</v>
      </c>
      <c r="Y4" s="942"/>
      <c r="Z4" s="889"/>
      <c r="AA4" s="832"/>
      <c r="AB4" s="819"/>
      <c r="AC4" s="816"/>
      <c r="AD4" s="816"/>
      <c r="AE4" s="816"/>
      <c r="AF4" s="816"/>
      <c r="AG4" s="816"/>
      <c r="AH4" s="816"/>
      <c r="AI4" s="816"/>
      <c r="AJ4" s="813"/>
    </row>
    <row r="5" spans="1:36" s="4" customFormat="1" ht="51" customHeight="1" thickBot="1" x14ac:dyDescent="0.3">
      <c r="A5" s="829"/>
      <c r="B5" s="827"/>
      <c r="C5" s="827"/>
      <c r="D5" s="827"/>
      <c r="E5" s="827"/>
      <c r="F5" s="243" t="s">
        <v>955</v>
      </c>
      <c r="G5" s="243" t="s">
        <v>949</v>
      </c>
      <c r="H5" s="243" t="s">
        <v>807</v>
      </c>
      <c r="I5" s="243" t="s">
        <v>806</v>
      </c>
      <c r="J5" s="243" t="s">
        <v>1213</v>
      </c>
      <c r="K5" s="243" t="s">
        <v>1175</v>
      </c>
      <c r="L5" s="243" t="s">
        <v>971</v>
      </c>
      <c r="M5" s="243" t="s">
        <v>953</v>
      </c>
      <c r="N5" s="243" t="s">
        <v>971</v>
      </c>
      <c r="O5" s="243" t="s">
        <v>953</v>
      </c>
      <c r="P5" s="243" t="s">
        <v>874</v>
      </c>
      <c r="Q5" s="243" t="s">
        <v>961</v>
      </c>
      <c r="R5" s="243" t="s">
        <v>978</v>
      </c>
      <c r="S5" s="243" t="s">
        <v>980</v>
      </c>
      <c r="T5" s="243" t="s">
        <v>978</v>
      </c>
      <c r="U5" s="243" t="s">
        <v>980</v>
      </c>
      <c r="V5" s="243" t="s">
        <v>1243</v>
      </c>
      <c r="W5" s="243" t="s">
        <v>1583</v>
      </c>
      <c r="X5" s="243" t="s">
        <v>911</v>
      </c>
      <c r="Y5" s="243" t="s">
        <v>1243</v>
      </c>
      <c r="Z5" s="243" t="s">
        <v>1583</v>
      </c>
      <c r="AA5" s="833"/>
      <c r="AB5" s="820"/>
      <c r="AC5" s="817"/>
      <c r="AD5" s="817"/>
      <c r="AE5" s="817"/>
      <c r="AF5" s="817"/>
      <c r="AG5" s="817"/>
      <c r="AH5" s="817"/>
      <c r="AI5" s="817"/>
      <c r="AJ5" s="814"/>
    </row>
    <row r="6" spans="1:36" s="32" customFormat="1" ht="32.1" customHeight="1" thickTop="1" x14ac:dyDescent="0.25">
      <c r="A6" s="245" t="s">
        <v>614</v>
      </c>
      <c r="B6" s="246" t="s">
        <v>1164</v>
      </c>
      <c r="C6" s="246" t="s">
        <v>1495</v>
      </c>
      <c r="D6" s="246" t="s">
        <v>1145</v>
      </c>
      <c r="E6" s="246" t="s">
        <v>1792</v>
      </c>
      <c r="F6" s="301">
        <v>10000</v>
      </c>
      <c r="G6" s="260">
        <f>ROUND(F6*0.472,2-LEN(INT(F6*0.472)))</f>
        <v>4700</v>
      </c>
      <c r="H6" s="259">
        <v>500</v>
      </c>
      <c r="I6" s="246" t="s">
        <v>819</v>
      </c>
      <c r="J6" s="259">
        <v>0.2</v>
      </c>
      <c r="K6" s="260">
        <f>ROUND(J6*250,2-LEN(INT(J6*250)))</f>
        <v>50</v>
      </c>
      <c r="L6" s="259">
        <v>45</v>
      </c>
      <c r="M6" s="274">
        <f>IF(ISNUMBER(L6)=TRUE,ROUND((5/9)*(L6-32),1),"")</f>
        <v>7.2</v>
      </c>
      <c r="N6" s="259">
        <v>90</v>
      </c>
      <c r="O6" s="274">
        <f t="shared" ref="O6:O26" si="0">IF(ISNUMBER(N6)=TRUE,ROUND((5/9)*(N6-32),1),"")</f>
        <v>32.200000000000003</v>
      </c>
      <c r="P6" s="261">
        <v>480</v>
      </c>
      <c r="Q6" s="260">
        <f>ROUND(P6/0.293,2-LEN(INT(P6/0.293)))</f>
        <v>1600</v>
      </c>
      <c r="R6" s="259">
        <v>15</v>
      </c>
      <c r="S6" s="260">
        <f>ROUND(R6*6.9,2-LEN(INT(R6*6.9)))</f>
        <v>100</v>
      </c>
      <c r="T6" s="259">
        <v>5</v>
      </c>
      <c r="U6" s="260">
        <f>ROUND(T6*6.9,2-LEN(INT(T6*6.9)))</f>
        <v>35</v>
      </c>
      <c r="V6" s="311">
        <v>500</v>
      </c>
      <c r="W6" s="260">
        <f>ROUND(V6*0.454,2-LEN(INT(V6*0.454)))</f>
        <v>230</v>
      </c>
      <c r="X6" s="246" t="s">
        <v>1108</v>
      </c>
      <c r="Y6" s="259">
        <v>1200</v>
      </c>
      <c r="Z6" s="260">
        <f>ROUND(Y6*0.454,2-LEN(INT(Y6*0.454)))</f>
        <v>540</v>
      </c>
      <c r="AA6" s="247" t="s">
        <v>1138</v>
      </c>
      <c r="AB6" s="392"/>
      <c r="AC6" s="302"/>
      <c r="AD6" s="302"/>
      <c r="AE6" s="302"/>
      <c r="AF6" s="302"/>
      <c r="AG6" s="302"/>
      <c r="AH6" s="302"/>
      <c r="AI6" s="302"/>
      <c r="AJ6" s="303"/>
    </row>
    <row r="7" spans="1:36" s="32" customFormat="1" ht="32.1" customHeight="1" x14ac:dyDescent="0.25">
      <c r="A7" s="47"/>
      <c r="B7" s="182"/>
      <c r="C7" s="182"/>
      <c r="D7" s="182"/>
      <c r="E7" s="182"/>
      <c r="F7" s="59"/>
      <c r="G7" s="260">
        <f t="shared" ref="G7:G26" si="1">ROUND(F7*0.472,2-LEN(INT(F7*0.472)))</f>
        <v>0</v>
      </c>
      <c r="H7" s="165"/>
      <c r="I7" s="182"/>
      <c r="J7" s="165"/>
      <c r="K7" s="260">
        <f t="shared" ref="K7:K26" si="2">ROUND(J7*250,2-LEN(INT(J7*250)))</f>
        <v>0</v>
      </c>
      <c r="L7" s="165"/>
      <c r="M7" s="274" t="str">
        <f t="shared" ref="M7:M26" si="3">IF(ISNUMBER(L7)=TRUE,ROUND((5/9)*(L7-32),1),"")</f>
        <v/>
      </c>
      <c r="N7" s="165"/>
      <c r="O7" s="274" t="str">
        <f t="shared" si="0"/>
        <v/>
      </c>
      <c r="P7" s="59"/>
      <c r="Q7" s="260">
        <f t="shared" ref="Q7:Q26" si="4">ROUND(P7/0.293,2-LEN(INT(P7/0.293)))</f>
        <v>0</v>
      </c>
      <c r="R7" s="165"/>
      <c r="S7" s="260">
        <f t="shared" ref="S7:S26" si="5">ROUND(R7*6.9,2-LEN(INT(R7*6.9)))</f>
        <v>0</v>
      </c>
      <c r="T7" s="182"/>
      <c r="U7" s="260">
        <f t="shared" ref="U7:U26" si="6">ROUND(T7*6.9,2-LEN(INT(T7*6.9)))</f>
        <v>0</v>
      </c>
      <c r="V7" s="161"/>
      <c r="W7" s="260">
        <f t="shared" ref="W7:W26" si="7">ROUND(V7*0.454,2-LEN(INT(V7*0.454)))</f>
        <v>0</v>
      </c>
      <c r="X7" s="182"/>
      <c r="Y7" s="182"/>
      <c r="Z7" s="260">
        <f t="shared" ref="Z7:Z26" si="8">ROUND(Y7*0.454,2-LEN(INT(Y7*0.454)))</f>
        <v>0</v>
      </c>
      <c r="AA7" s="46"/>
      <c r="AB7" s="393"/>
      <c r="AC7" s="67"/>
      <c r="AD7" s="67"/>
      <c r="AE7" s="67"/>
      <c r="AF7" s="67"/>
      <c r="AG7" s="67"/>
      <c r="AH7" s="67"/>
      <c r="AI7" s="67"/>
      <c r="AJ7" s="68"/>
    </row>
    <row r="8" spans="1:36" s="32" customFormat="1" ht="32.1" customHeight="1" x14ac:dyDescent="0.25">
      <c r="A8" s="47"/>
      <c r="B8" s="182"/>
      <c r="C8" s="182"/>
      <c r="D8" s="182"/>
      <c r="E8" s="182"/>
      <c r="F8" s="59"/>
      <c r="G8" s="260">
        <f t="shared" si="1"/>
        <v>0</v>
      </c>
      <c r="H8" s="165"/>
      <c r="I8" s="182"/>
      <c r="J8" s="165"/>
      <c r="K8" s="260">
        <f t="shared" si="2"/>
        <v>0</v>
      </c>
      <c r="L8" s="165"/>
      <c r="M8" s="274" t="str">
        <f t="shared" si="3"/>
        <v/>
      </c>
      <c r="N8" s="165"/>
      <c r="O8" s="274" t="str">
        <f t="shared" si="0"/>
        <v/>
      </c>
      <c r="P8" s="59"/>
      <c r="Q8" s="260">
        <f t="shared" si="4"/>
        <v>0</v>
      </c>
      <c r="R8" s="165"/>
      <c r="S8" s="260">
        <f t="shared" si="5"/>
        <v>0</v>
      </c>
      <c r="T8" s="182"/>
      <c r="U8" s="260">
        <f t="shared" si="6"/>
        <v>0</v>
      </c>
      <c r="V8" s="161"/>
      <c r="W8" s="260">
        <f t="shared" si="7"/>
        <v>0</v>
      </c>
      <c r="X8" s="182"/>
      <c r="Y8" s="182"/>
      <c r="Z8" s="260">
        <f t="shared" si="8"/>
        <v>0</v>
      </c>
      <c r="AA8" s="46"/>
      <c r="AB8" s="393"/>
      <c r="AC8" s="67"/>
      <c r="AD8" s="67"/>
      <c r="AE8" s="67"/>
      <c r="AF8" s="67"/>
      <c r="AG8" s="67"/>
      <c r="AH8" s="67"/>
      <c r="AI8" s="67"/>
      <c r="AJ8" s="68"/>
    </row>
    <row r="9" spans="1:36" s="32" customFormat="1" ht="32.1" customHeight="1" x14ac:dyDescent="0.25">
      <c r="A9" s="47"/>
      <c r="B9" s="182"/>
      <c r="C9" s="182"/>
      <c r="D9" s="182"/>
      <c r="E9" s="182"/>
      <c r="F9" s="59"/>
      <c r="G9" s="260">
        <f t="shared" si="1"/>
        <v>0</v>
      </c>
      <c r="H9" s="165"/>
      <c r="I9" s="182"/>
      <c r="J9" s="165"/>
      <c r="K9" s="260">
        <f t="shared" si="2"/>
        <v>0</v>
      </c>
      <c r="L9" s="165"/>
      <c r="M9" s="274" t="str">
        <f t="shared" si="3"/>
        <v/>
      </c>
      <c r="N9" s="165"/>
      <c r="O9" s="274" t="str">
        <f t="shared" si="0"/>
        <v/>
      </c>
      <c r="P9" s="59"/>
      <c r="Q9" s="260">
        <f t="shared" si="4"/>
        <v>0</v>
      </c>
      <c r="R9" s="165"/>
      <c r="S9" s="260">
        <f t="shared" si="5"/>
        <v>0</v>
      </c>
      <c r="T9" s="182"/>
      <c r="U9" s="260">
        <f t="shared" si="6"/>
        <v>0</v>
      </c>
      <c r="V9" s="161"/>
      <c r="W9" s="260">
        <f t="shared" si="7"/>
        <v>0</v>
      </c>
      <c r="X9" s="182"/>
      <c r="Y9" s="182"/>
      <c r="Z9" s="260">
        <f t="shared" si="8"/>
        <v>0</v>
      </c>
      <c r="AA9" s="46"/>
      <c r="AB9" s="393"/>
      <c r="AC9" s="67"/>
      <c r="AD9" s="67"/>
      <c r="AE9" s="67"/>
      <c r="AF9" s="67"/>
      <c r="AG9" s="67"/>
      <c r="AH9" s="67"/>
      <c r="AI9" s="67"/>
      <c r="AJ9" s="68"/>
    </row>
    <row r="10" spans="1:36" s="32" customFormat="1" ht="32.1" customHeight="1" x14ac:dyDescent="0.25">
      <c r="A10" s="47"/>
      <c r="B10" s="182"/>
      <c r="C10" s="182"/>
      <c r="D10" s="182"/>
      <c r="E10" s="182"/>
      <c r="F10" s="59"/>
      <c r="G10" s="260">
        <f t="shared" si="1"/>
        <v>0</v>
      </c>
      <c r="H10" s="165"/>
      <c r="I10" s="182"/>
      <c r="J10" s="165"/>
      <c r="K10" s="260">
        <f t="shared" si="2"/>
        <v>0</v>
      </c>
      <c r="L10" s="165"/>
      <c r="M10" s="274" t="str">
        <f t="shared" si="3"/>
        <v/>
      </c>
      <c r="N10" s="165"/>
      <c r="O10" s="274" t="str">
        <f t="shared" si="0"/>
        <v/>
      </c>
      <c r="P10" s="59"/>
      <c r="Q10" s="260">
        <f t="shared" si="4"/>
        <v>0</v>
      </c>
      <c r="R10" s="165"/>
      <c r="S10" s="260">
        <f t="shared" si="5"/>
        <v>0</v>
      </c>
      <c r="T10" s="182"/>
      <c r="U10" s="260">
        <f t="shared" si="6"/>
        <v>0</v>
      </c>
      <c r="V10" s="161"/>
      <c r="W10" s="260">
        <f t="shared" si="7"/>
        <v>0</v>
      </c>
      <c r="X10" s="182"/>
      <c r="Y10" s="182"/>
      <c r="Z10" s="260">
        <f t="shared" si="8"/>
        <v>0</v>
      </c>
      <c r="AA10" s="46"/>
      <c r="AB10" s="393"/>
      <c r="AC10" s="67"/>
      <c r="AD10" s="67"/>
      <c r="AE10" s="67"/>
      <c r="AF10" s="67"/>
      <c r="AG10" s="67"/>
      <c r="AH10" s="67"/>
      <c r="AI10" s="67"/>
      <c r="AJ10" s="68"/>
    </row>
    <row r="11" spans="1:36" s="32" customFormat="1" ht="32.1" customHeight="1" x14ac:dyDescent="0.25">
      <c r="A11" s="47"/>
      <c r="B11" s="182"/>
      <c r="C11" s="182"/>
      <c r="D11" s="182"/>
      <c r="E11" s="182"/>
      <c r="F11" s="59"/>
      <c r="G11" s="260">
        <f t="shared" si="1"/>
        <v>0</v>
      </c>
      <c r="H11" s="165"/>
      <c r="I11" s="182"/>
      <c r="J11" s="165"/>
      <c r="K11" s="260">
        <f t="shared" si="2"/>
        <v>0</v>
      </c>
      <c r="L11" s="165"/>
      <c r="M11" s="274" t="str">
        <f t="shared" si="3"/>
        <v/>
      </c>
      <c r="N11" s="165"/>
      <c r="O11" s="274" t="str">
        <f t="shared" si="0"/>
        <v/>
      </c>
      <c r="P11" s="59"/>
      <c r="Q11" s="260">
        <f t="shared" si="4"/>
        <v>0</v>
      </c>
      <c r="R11" s="165"/>
      <c r="S11" s="260">
        <f t="shared" si="5"/>
        <v>0</v>
      </c>
      <c r="T11" s="182"/>
      <c r="U11" s="260">
        <f t="shared" si="6"/>
        <v>0</v>
      </c>
      <c r="V11" s="161"/>
      <c r="W11" s="260">
        <f t="shared" si="7"/>
        <v>0</v>
      </c>
      <c r="X11" s="182"/>
      <c r="Y11" s="182"/>
      <c r="Z11" s="260">
        <f t="shared" si="8"/>
        <v>0</v>
      </c>
      <c r="AA11" s="46"/>
      <c r="AB11" s="393"/>
      <c r="AC11" s="67"/>
      <c r="AD11" s="67"/>
      <c r="AE11" s="67"/>
      <c r="AF11" s="67"/>
      <c r="AG11" s="67"/>
      <c r="AH11" s="67"/>
      <c r="AI11" s="67"/>
      <c r="AJ11" s="68"/>
    </row>
    <row r="12" spans="1:36" s="32" customFormat="1" ht="32.1" customHeight="1" x14ac:dyDescent="0.25">
      <c r="A12" s="47"/>
      <c r="B12" s="182"/>
      <c r="C12" s="182"/>
      <c r="D12" s="182"/>
      <c r="E12" s="182"/>
      <c r="F12" s="59"/>
      <c r="G12" s="260">
        <f t="shared" si="1"/>
        <v>0</v>
      </c>
      <c r="H12" s="165"/>
      <c r="I12" s="182"/>
      <c r="J12" s="165"/>
      <c r="K12" s="260">
        <f t="shared" si="2"/>
        <v>0</v>
      </c>
      <c r="L12" s="165"/>
      <c r="M12" s="274" t="str">
        <f t="shared" si="3"/>
        <v/>
      </c>
      <c r="N12" s="165"/>
      <c r="O12" s="274" t="str">
        <f t="shared" si="0"/>
        <v/>
      </c>
      <c r="P12" s="59"/>
      <c r="Q12" s="260">
        <f t="shared" si="4"/>
        <v>0</v>
      </c>
      <c r="R12" s="165"/>
      <c r="S12" s="260">
        <f t="shared" si="5"/>
        <v>0</v>
      </c>
      <c r="T12" s="182"/>
      <c r="U12" s="260">
        <f t="shared" si="6"/>
        <v>0</v>
      </c>
      <c r="V12" s="161"/>
      <c r="W12" s="260">
        <f t="shared" si="7"/>
        <v>0</v>
      </c>
      <c r="X12" s="182"/>
      <c r="Y12" s="182"/>
      <c r="Z12" s="260">
        <f t="shared" si="8"/>
        <v>0</v>
      </c>
      <c r="AA12" s="46"/>
      <c r="AB12" s="393"/>
      <c r="AC12" s="67"/>
      <c r="AD12" s="67"/>
      <c r="AE12" s="67"/>
      <c r="AF12" s="67"/>
      <c r="AG12" s="67"/>
      <c r="AH12" s="67"/>
      <c r="AI12" s="67"/>
      <c r="AJ12" s="68"/>
    </row>
    <row r="13" spans="1:36" s="32" customFormat="1" ht="32.1" customHeight="1" x14ac:dyDescent="0.25">
      <c r="A13" s="47"/>
      <c r="B13" s="182"/>
      <c r="C13" s="182"/>
      <c r="D13" s="182"/>
      <c r="E13" s="182"/>
      <c r="F13" s="59"/>
      <c r="G13" s="260">
        <f t="shared" si="1"/>
        <v>0</v>
      </c>
      <c r="H13" s="165"/>
      <c r="I13" s="182"/>
      <c r="J13" s="165"/>
      <c r="K13" s="260">
        <f t="shared" si="2"/>
        <v>0</v>
      </c>
      <c r="L13" s="165"/>
      <c r="M13" s="274" t="str">
        <f t="shared" si="3"/>
        <v/>
      </c>
      <c r="N13" s="165"/>
      <c r="O13" s="274" t="str">
        <f t="shared" si="0"/>
        <v/>
      </c>
      <c r="P13" s="59"/>
      <c r="Q13" s="260">
        <f t="shared" si="4"/>
        <v>0</v>
      </c>
      <c r="R13" s="165"/>
      <c r="S13" s="260">
        <f t="shared" si="5"/>
        <v>0</v>
      </c>
      <c r="T13" s="182"/>
      <c r="U13" s="260">
        <f t="shared" si="6"/>
        <v>0</v>
      </c>
      <c r="V13" s="161"/>
      <c r="W13" s="260">
        <f t="shared" si="7"/>
        <v>0</v>
      </c>
      <c r="X13" s="182"/>
      <c r="Y13" s="182"/>
      <c r="Z13" s="260">
        <f t="shared" si="8"/>
        <v>0</v>
      </c>
      <c r="AA13" s="46"/>
      <c r="AB13" s="393"/>
      <c r="AC13" s="67"/>
      <c r="AD13" s="67"/>
      <c r="AE13" s="67"/>
      <c r="AF13" s="67"/>
      <c r="AG13" s="67"/>
      <c r="AH13" s="67"/>
      <c r="AI13" s="67"/>
      <c r="AJ13" s="68"/>
    </row>
    <row r="14" spans="1:36" s="32" customFormat="1" ht="32.1" customHeight="1" x14ac:dyDescent="0.25">
      <c r="A14" s="47"/>
      <c r="B14" s="182"/>
      <c r="C14" s="182"/>
      <c r="D14" s="182"/>
      <c r="E14" s="182"/>
      <c r="F14" s="59"/>
      <c r="G14" s="260">
        <f t="shared" si="1"/>
        <v>0</v>
      </c>
      <c r="H14" s="165"/>
      <c r="I14" s="182"/>
      <c r="J14" s="165"/>
      <c r="K14" s="260">
        <f t="shared" si="2"/>
        <v>0</v>
      </c>
      <c r="L14" s="165"/>
      <c r="M14" s="274" t="str">
        <f t="shared" si="3"/>
        <v/>
      </c>
      <c r="N14" s="165"/>
      <c r="O14" s="274" t="str">
        <f t="shared" si="0"/>
        <v/>
      </c>
      <c r="P14" s="59"/>
      <c r="Q14" s="260">
        <f t="shared" si="4"/>
        <v>0</v>
      </c>
      <c r="R14" s="165"/>
      <c r="S14" s="260">
        <f t="shared" si="5"/>
        <v>0</v>
      </c>
      <c r="T14" s="182"/>
      <c r="U14" s="260">
        <f t="shared" si="6"/>
        <v>0</v>
      </c>
      <c r="V14" s="161"/>
      <c r="W14" s="260">
        <f t="shared" si="7"/>
        <v>0</v>
      </c>
      <c r="X14" s="182"/>
      <c r="Y14" s="182"/>
      <c r="Z14" s="260">
        <f t="shared" si="8"/>
        <v>0</v>
      </c>
      <c r="AA14" s="46"/>
      <c r="AB14" s="393"/>
      <c r="AC14" s="67"/>
      <c r="AD14" s="67"/>
      <c r="AE14" s="67"/>
      <c r="AF14" s="67"/>
      <c r="AG14" s="67"/>
      <c r="AH14" s="67"/>
      <c r="AI14" s="67"/>
      <c r="AJ14" s="68"/>
    </row>
    <row r="15" spans="1:36" s="32" customFormat="1" ht="32.1" customHeight="1" x14ac:dyDescent="0.25">
      <c r="A15" s="47"/>
      <c r="B15" s="182"/>
      <c r="C15" s="182"/>
      <c r="D15" s="182"/>
      <c r="E15" s="182"/>
      <c r="F15" s="59"/>
      <c r="G15" s="260">
        <f t="shared" si="1"/>
        <v>0</v>
      </c>
      <c r="H15" s="165"/>
      <c r="I15" s="182"/>
      <c r="J15" s="165"/>
      <c r="K15" s="260">
        <f t="shared" si="2"/>
        <v>0</v>
      </c>
      <c r="L15" s="165"/>
      <c r="M15" s="274" t="str">
        <f t="shared" si="3"/>
        <v/>
      </c>
      <c r="N15" s="165"/>
      <c r="O15" s="274" t="str">
        <f t="shared" si="0"/>
        <v/>
      </c>
      <c r="P15" s="59"/>
      <c r="Q15" s="260">
        <f t="shared" si="4"/>
        <v>0</v>
      </c>
      <c r="R15" s="165"/>
      <c r="S15" s="260">
        <f t="shared" si="5"/>
        <v>0</v>
      </c>
      <c r="T15" s="182"/>
      <c r="U15" s="260">
        <f t="shared" si="6"/>
        <v>0</v>
      </c>
      <c r="V15" s="161"/>
      <c r="W15" s="260">
        <f t="shared" si="7"/>
        <v>0</v>
      </c>
      <c r="X15" s="182"/>
      <c r="Y15" s="182"/>
      <c r="Z15" s="260">
        <f t="shared" si="8"/>
        <v>0</v>
      </c>
      <c r="AA15" s="46"/>
      <c r="AB15" s="393"/>
      <c r="AC15" s="67"/>
      <c r="AD15" s="67"/>
      <c r="AE15" s="67"/>
      <c r="AF15" s="67"/>
      <c r="AG15" s="67"/>
      <c r="AH15" s="67"/>
      <c r="AI15" s="67"/>
      <c r="AJ15" s="68"/>
    </row>
    <row r="16" spans="1:36" s="32" customFormat="1" ht="32.1" customHeight="1" x14ac:dyDescent="0.25">
      <c r="A16" s="47"/>
      <c r="B16" s="182"/>
      <c r="C16" s="182"/>
      <c r="D16" s="182"/>
      <c r="E16" s="182"/>
      <c r="F16" s="59"/>
      <c r="G16" s="260">
        <f t="shared" si="1"/>
        <v>0</v>
      </c>
      <c r="H16" s="165"/>
      <c r="I16" s="182"/>
      <c r="J16" s="165"/>
      <c r="K16" s="260">
        <f t="shared" si="2"/>
        <v>0</v>
      </c>
      <c r="L16" s="165"/>
      <c r="M16" s="274" t="str">
        <f t="shared" si="3"/>
        <v/>
      </c>
      <c r="N16" s="165"/>
      <c r="O16" s="274" t="str">
        <f t="shared" si="0"/>
        <v/>
      </c>
      <c r="P16" s="59"/>
      <c r="Q16" s="260">
        <f t="shared" si="4"/>
        <v>0</v>
      </c>
      <c r="R16" s="165"/>
      <c r="S16" s="260">
        <f t="shared" si="5"/>
        <v>0</v>
      </c>
      <c r="T16" s="182"/>
      <c r="U16" s="260">
        <f t="shared" si="6"/>
        <v>0</v>
      </c>
      <c r="V16" s="161"/>
      <c r="W16" s="260">
        <f t="shared" si="7"/>
        <v>0</v>
      </c>
      <c r="X16" s="182"/>
      <c r="Y16" s="182"/>
      <c r="Z16" s="260">
        <f t="shared" si="8"/>
        <v>0</v>
      </c>
      <c r="AA16" s="46"/>
      <c r="AB16" s="393"/>
      <c r="AC16" s="67"/>
      <c r="AD16" s="67"/>
      <c r="AE16" s="67"/>
      <c r="AF16" s="67"/>
      <c r="AG16" s="67"/>
      <c r="AH16" s="67"/>
      <c r="AI16" s="67"/>
      <c r="AJ16" s="68"/>
    </row>
    <row r="17" spans="1:36" s="32" customFormat="1" ht="32.1" customHeight="1" x14ac:dyDescent="0.25">
      <c r="A17" s="47"/>
      <c r="B17" s="182"/>
      <c r="C17" s="182"/>
      <c r="D17" s="182"/>
      <c r="E17" s="182"/>
      <c r="F17" s="59"/>
      <c r="G17" s="260">
        <f t="shared" si="1"/>
        <v>0</v>
      </c>
      <c r="H17" s="165"/>
      <c r="I17" s="182"/>
      <c r="J17" s="165"/>
      <c r="K17" s="260">
        <f t="shared" si="2"/>
        <v>0</v>
      </c>
      <c r="L17" s="165"/>
      <c r="M17" s="274" t="str">
        <f t="shared" si="3"/>
        <v/>
      </c>
      <c r="N17" s="165"/>
      <c r="O17" s="274" t="str">
        <f t="shared" si="0"/>
        <v/>
      </c>
      <c r="P17" s="59"/>
      <c r="Q17" s="260">
        <f t="shared" si="4"/>
        <v>0</v>
      </c>
      <c r="R17" s="165"/>
      <c r="S17" s="260">
        <f t="shared" si="5"/>
        <v>0</v>
      </c>
      <c r="T17" s="182"/>
      <c r="U17" s="260">
        <f t="shared" si="6"/>
        <v>0</v>
      </c>
      <c r="V17" s="161"/>
      <c r="W17" s="260">
        <f t="shared" si="7"/>
        <v>0</v>
      </c>
      <c r="X17" s="182"/>
      <c r="Y17" s="182"/>
      <c r="Z17" s="260">
        <f t="shared" si="8"/>
        <v>0</v>
      </c>
      <c r="AA17" s="46"/>
      <c r="AB17" s="393"/>
      <c r="AC17" s="67"/>
      <c r="AD17" s="67"/>
      <c r="AE17" s="67"/>
      <c r="AF17" s="67"/>
      <c r="AG17" s="67"/>
      <c r="AH17" s="67"/>
      <c r="AI17" s="67"/>
      <c r="AJ17" s="68"/>
    </row>
    <row r="18" spans="1:36" s="32" customFormat="1" ht="32.1" customHeight="1" x14ac:dyDescent="0.25">
      <c r="A18" s="47"/>
      <c r="B18" s="182"/>
      <c r="C18" s="182"/>
      <c r="D18" s="182"/>
      <c r="E18" s="182"/>
      <c r="F18" s="59"/>
      <c r="G18" s="260">
        <f t="shared" si="1"/>
        <v>0</v>
      </c>
      <c r="H18" s="165"/>
      <c r="I18" s="182"/>
      <c r="J18" s="165"/>
      <c r="K18" s="260">
        <f t="shared" si="2"/>
        <v>0</v>
      </c>
      <c r="L18" s="165"/>
      <c r="M18" s="274" t="str">
        <f t="shared" si="3"/>
        <v/>
      </c>
      <c r="N18" s="165"/>
      <c r="O18" s="274" t="str">
        <f t="shared" si="0"/>
        <v/>
      </c>
      <c r="P18" s="59"/>
      <c r="Q18" s="260">
        <f t="shared" si="4"/>
        <v>0</v>
      </c>
      <c r="R18" s="165"/>
      <c r="S18" s="260">
        <f t="shared" si="5"/>
        <v>0</v>
      </c>
      <c r="T18" s="182"/>
      <c r="U18" s="260">
        <f t="shared" si="6"/>
        <v>0</v>
      </c>
      <c r="V18" s="161"/>
      <c r="W18" s="260">
        <f t="shared" si="7"/>
        <v>0</v>
      </c>
      <c r="X18" s="182"/>
      <c r="Y18" s="182"/>
      <c r="Z18" s="260">
        <f t="shared" si="8"/>
        <v>0</v>
      </c>
      <c r="AA18" s="46"/>
      <c r="AB18" s="393"/>
      <c r="AC18" s="67"/>
      <c r="AD18" s="67"/>
      <c r="AE18" s="67"/>
      <c r="AF18" s="67"/>
      <c r="AG18" s="67"/>
      <c r="AH18" s="67"/>
      <c r="AI18" s="67"/>
      <c r="AJ18" s="68"/>
    </row>
    <row r="19" spans="1:36" s="32" customFormat="1" ht="32.1" customHeight="1" x14ac:dyDescent="0.25">
      <c r="A19" s="47"/>
      <c r="B19" s="182"/>
      <c r="C19" s="182"/>
      <c r="D19" s="182"/>
      <c r="E19" s="182"/>
      <c r="F19" s="59"/>
      <c r="G19" s="260">
        <f t="shared" si="1"/>
        <v>0</v>
      </c>
      <c r="H19" s="165"/>
      <c r="I19" s="182"/>
      <c r="J19" s="165"/>
      <c r="K19" s="260">
        <f t="shared" si="2"/>
        <v>0</v>
      </c>
      <c r="L19" s="165"/>
      <c r="M19" s="274" t="str">
        <f t="shared" si="3"/>
        <v/>
      </c>
      <c r="N19" s="165"/>
      <c r="O19" s="274" t="str">
        <f t="shared" si="0"/>
        <v/>
      </c>
      <c r="P19" s="59"/>
      <c r="Q19" s="260">
        <f t="shared" si="4"/>
        <v>0</v>
      </c>
      <c r="R19" s="165"/>
      <c r="S19" s="260">
        <f t="shared" si="5"/>
        <v>0</v>
      </c>
      <c r="T19" s="182"/>
      <c r="U19" s="260">
        <f t="shared" si="6"/>
        <v>0</v>
      </c>
      <c r="V19" s="161"/>
      <c r="W19" s="260">
        <f t="shared" si="7"/>
        <v>0</v>
      </c>
      <c r="X19" s="182"/>
      <c r="Y19" s="182"/>
      <c r="Z19" s="260">
        <f t="shared" si="8"/>
        <v>0</v>
      </c>
      <c r="AA19" s="46"/>
      <c r="AB19" s="393"/>
      <c r="AC19" s="67"/>
      <c r="AD19" s="67"/>
      <c r="AE19" s="67"/>
      <c r="AF19" s="67"/>
      <c r="AG19" s="67"/>
      <c r="AH19" s="67"/>
      <c r="AI19" s="67"/>
      <c r="AJ19" s="68"/>
    </row>
    <row r="20" spans="1:36" s="32" customFormat="1" ht="32.1" customHeight="1" x14ac:dyDescent="0.25">
      <c r="A20" s="47"/>
      <c r="B20" s="182"/>
      <c r="C20" s="182"/>
      <c r="D20" s="182"/>
      <c r="E20" s="182"/>
      <c r="F20" s="59"/>
      <c r="G20" s="260">
        <f t="shared" si="1"/>
        <v>0</v>
      </c>
      <c r="H20" s="165"/>
      <c r="I20" s="182"/>
      <c r="J20" s="165"/>
      <c r="K20" s="260">
        <f t="shared" si="2"/>
        <v>0</v>
      </c>
      <c r="L20" s="165"/>
      <c r="M20" s="274" t="str">
        <f t="shared" si="3"/>
        <v/>
      </c>
      <c r="N20" s="165"/>
      <c r="O20" s="274" t="str">
        <f t="shared" si="0"/>
        <v/>
      </c>
      <c r="P20" s="59"/>
      <c r="Q20" s="260">
        <f t="shared" si="4"/>
        <v>0</v>
      </c>
      <c r="R20" s="165"/>
      <c r="S20" s="260">
        <f t="shared" si="5"/>
        <v>0</v>
      </c>
      <c r="T20" s="182"/>
      <c r="U20" s="260">
        <f t="shared" si="6"/>
        <v>0</v>
      </c>
      <c r="V20" s="161"/>
      <c r="W20" s="260">
        <f t="shared" si="7"/>
        <v>0</v>
      </c>
      <c r="X20" s="182"/>
      <c r="Y20" s="182"/>
      <c r="Z20" s="260">
        <f t="shared" si="8"/>
        <v>0</v>
      </c>
      <c r="AA20" s="46"/>
      <c r="AB20" s="393"/>
      <c r="AC20" s="67"/>
      <c r="AD20" s="67"/>
      <c r="AE20" s="67"/>
      <c r="AF20" s="67"/>
      <c r="AG20" s="67"/>
      <c r="AH20" s="67"/>
      <c r="AI20" s="67"/>
      <c r="AJ20" s="68"/>
    </row>
    <row r="21" spans="1:36" s="32" customFormat="1" ht="32.1" customHeight="1" x14ac:dyDescent="0.25">
      <c r="A21" s="47"/>
      <c r="B21" s="182"/>
      <c r="C21" s="182"/>
      <c r="D21" s="182"/>
      <c r="E21" s="182"/>
      <c r="F21" s="59"/>
      <c r="G21" s="260">
        <f t="shared" si="1"/>
        <v>0</v>
      </c>
      <c r="H21" s="165"/>
      <c r="I21" s="182"/>
      <c r="J21" s="165"/>
      <c r="K21" s="260">
        <f t="shared" si="2"/>
        <v>0</v>
      </c>
      <c r="L21" s="165"/>
      <c r="M21" s="274" t="str">
        <f t="shared" si="3"/>
        <v/>
      </c>
      <c r="N21" s="165"/>
      <c r="O21" s="274" t="str">
        <f t="shared" si="0"/>
        <v/>
      </c>
      <c r="P21" s="59"/>
      <c r="Q21" s="260">
        <f t="shared" si="4"/>
        <v>0</v>
      </c>
      <c r="R21" s="165"/>
      <c r="S21" s="260">
        <f t="shared" si="5"/>
        <v>0</v>
      </c>
      <c r="T21" s="182"/>
      <c r="U21" s="260">
        <f t="shared" si="6"/>
        <v>0</v>
      </c>
      <c r="V21" s="161"/>
      <c r="W21" s="260">
        <f t="shared" si="7"/>
        <v>0</v>
      </c>
      <c r="X21" s="182"/>
      <c r="Y21" s="182"/>
      <c r="Z21" s="260">
        <f t="shared" si="8"/>
        <v>0</v>
      </c>
      <c r="AA21" s="46"/>
      <c r="AB21" s="393"/>
      <c r="AC21" s="67"/>
      <c r="AD21" s="67"/>
      <c r="AE21" s="67"/>
      <c r="AF21" s="67"/>
      <c r="AG21" s="67"/>
      <c r="AH21" s="67"/>
      <c r="AI21" s="67"/>
      <c r="AJ21" s="68"/>
    </row>
    <row r="22" spans="1:36" s="32" customFormat="1" ht="32.1" customHeight="1" x14ac:dyDescent="0.25">
      <c r="A22" s="47"/>
      <c r="B22" s="182"/>
      <c r="C22" s="182"/>
      <c r="D22" s="182"/>
      <c r="E22" s="182"/>
      <c r="F22" s="59"/>
      <c r="G22" s="260">
        <f t="shared" si="1"/>
        <v>0</v>
      </c>
      <c r="H22" s="165"/>
      <c r="I22" s="182"/>
      <c r="J22" s="165"/>
      <c r="K22" s="260">
        <f t="shared" si="2"/>
        <v>0</v>
      </c>
      <c r="L22" s="165"/>
      <c r="M22" s="274" t="str">
        <f t="shared" si="3"/>
        <v/>
      </c>
      <c r="N22" s="165"/>
      <c r="O22" s="274" t="str">
        <f t="shared" si="0"/>
        <v/>
      </c>
      <c r="P22" s="59"/>
      <c r="Q22" s="260">
        <f t="shared" si="4"/>
        <v>0</v>
      </c>
      <c r="R22" s="165"/>
      <c r="S22" s="260">
        <f t="shared" si="5"/>
        <v>0</v>
      </c>
      <c r="T22" s="182"/>
      <c r="U22" s="260">
        <f t="shared" si="6"/>
        <v>0</v>
      </c>
      <c r="V22" s="161"/>
      <c r="W22" s="260">
        <f t="shared" si="7"/>
        <v>0</v>
      </c>
      <c r="X22" s="182"/>
      <c r="Y22" s="182"/>
      <c r="Z22" s="260">
        <f t="shared" si="8"/>
        <v>0</v>
      </c>
      <c r="AA22" s="46"/>
      <c r="AB22" s="393"/>
      <c r="AC22" s="67"/>
      <c r="AD22" s="67"/>
      <c r="AE22" s="67"/>
      <c r="AF22" s="67"/>
      <c r="AG22" s="67"/>
      <c r="AH22" s="67"/>
      <c r="AI22" s="67"/>
      <c r="AJ22" s="68"/>
    </row>
    <row r="23" spans="1:36" s="32" customFormat="1" ht="32.1" customHeight="1" x14ac:dyDescent="0.25">
      <c r="A23" s="47"/>
      <c r="B23" s="182"/>
      <c r="C23" s="182"/>
      <c r="D23" s="182"/>
      <c r="E23" s="182"/>
      <c r="F23" s="59"/>
      <c r="G23" s="260">
        <f t="shared" si="1"/>
        <v>0</v>
      </c>
      <c r="H23" s="165"/>
      <c r="I23" s="182"/>
      <c r="J23" s="165"/>
      <c r="K23" s="260">
        <f t="shared" si="2"/>
        <v>0</v>
      </c>
      <c r="L23" s="165"/>
      <c r="M23" s="274" t="str">
        <f t="shared" si="3"/>
        <v/>
      </c>
      <c r="N23" s="165"/>
      <c r="O23" s="274" t="str">
        <f t="shared" si="0"/>
        <v/>
      </c>
      <c r="P23" s="59"/>
      <c r="Q23" s="260">
        <f t="shared" si="4"/>
        <v>0</v>
      </c>
      <c r="R23" s="165"/>
      <c r="S23" s="260">
        <f t="shared" si="5"/>
        <v>0</v>
      </c>
      <c r="T23" s="182"/>
      <c r="U23" s="260">
        <f t="shared" si="6"/>
        <v>0</v>
      </c>
      <c r="V23" s="161"/>
      <c r="W23" s="260">
        <f t="shared" si="7"/>
        <v>0</v>
      </c>
      <c r="X23" s="182"/>
      <c r="Y23" s="182"/>
      <c r="Z23" s="260">
        <f t="shared" si="8"/>
        <v>0</v>
      </c>
      <c r="AA23" s="46"/>
      <c r="AB23" s="393"/>
      <c r="AC23" s="67"/>
      <c r="AD23" s="67"/>
      <c r="AE23" s="67"/>
      <c r="AF23" s="67"/>
      <c r="AG23" s="67"/>
      <c r="AH23" s="67"/>
      <c r="AI23" s="67"/>
      <c r="AJ23" s="68"/>
    </row>
    <row r="24" spans="1:36" s="32" customFormat="1" ht="32.1" customHeight="1" x14ac:dyDescent="0.25">
      <c r="A24" s="47"/>
      <c r="B24" s="182"/>
      <c r="C24" s="182"/>
      <c r="D24" s="182"/>
      <c r="E24" s="182"/>
      <c r="F24" s="59"/>
      <c r="G24" s="260">
        <f t="shared" si="1"/>
        <v>0</v>
      </c>
      <c r="H24" s="165"/>
      <c r="I24" s="182"/>
      <c r="J24" s="165"/>
      <c r="K24" s="260">
        <f t="shared" si="2"/>
        <v>0</v>
      </c>
      <c r="L24" s="165"/>
      <c r="M24" s="274" t="str">
        <f t="shared" si="3"/>
        <v/>
      </c>
      <c r="N24" s="165"/>
      <c r="O24" s="274" t="str">
        <f t="shared" si="0"/>
        <v/>
      </c>
      <c r="P24" s="59"/>
      <c r="Q24" s="260">
        <f t="shared" si="4"/>
        <v>0</v>
      </c>
      <c r="R24" s="165"/>
      <c r="S24" s="260">
        <f t="shared" si="5"/>
        <v>0</v>
      </c>
      <c r="T24" s="182"/>
      <c r="U24" s="260">
        <f t="shared" si="6"/>
        <v>0</v>
      </c>
      <c r="V24" s="161"/>
      <c r="W24" s="260">
        <f t="shared" si="7"/>
        <v>0</v>
      </c>
      <c r="X24" s="182"/>
      <c r="Y24" s="182"/>
      <c r="Z24" s="260">
        <f t="shared" si="8"/>
        <v>0</v>
      </c>
      <c r="AA24" s="46"/>
      <c r="AB24" s="393"/>
      <c r="AC24" s="67"/>
      <c r="AD24" s="67"/>
      <c r="AE24" s="67"/>
      <c r="AF24" s="67"/>
      <c r="AG24" s="67"/>
      <c r="AH24" s="67"/>
      <c r="AI24" s="67"/>
      <c r="AJ24" s="68"/>
    </row>
    <row r="25" spans="1:36" s="32" customFormat="1" ht="32.1" customHeight="1" x14ac:dyDescent="0.25">
      <c r="A25" s="47"/>
      <c r="B25" s="182"/>
      <c r="C25" s="182"/>
      <c r="D25" s="182"/>
      <c r="E25" s="182"/>
      <c r="F25" s="59"/>
      <c r="G25" s="260">
        <f t="shared" si="1"/>
        <v>0</v>
      </c>
      <c r="H25" s="165"/>
      <c r="I25" s="182"/>
      <c r="J25" s="165"/>
      <c r="K25" s="260">
        <f t="shared" si="2"/>
        <v>0</v>
      </c>
      <c r="L25" s="165"/>
      <c r="M25" s="274" t="str">
        <f t="shared" si="3"/>
        <v/>
      </c>
      <c r="N25" s="165"/>
      <c r="O25" s="274" t="str">
        <f t="shared" si="0"/>
        <v/>
      </c>
      <c r="P25" s="59"/>
      <c r="Q25" s="260">
        <f t="shared" si="4"/>
        <v>0</v>
      </c>
      <c r="R25" s="165"/>
      <c r="S25" s="260">
        <f t="shared" si="5"/>
        <v>0</v>
      </c>
      <c r="T25" s="182"/>
      <c r="U25" s="260">
        <f t="shared" si="6"/>
        <v>0</v>
      </c>
      <c r="V25" s="161"/>
      <c r="W25" s="260">
        <f t="shared" si="7"/>
        <v>0</v>
      </c>
      <c r="X25" s="182"/>
      <c r="Y25" s="182"/>
      <c r="Z25" s="260">
        <f t="shared" si="8"/>
        <v>0</v>
      </c>
      <c r="AA25" s="46"/>
      <c r="AB25" s="393"/>
      <c r="AC25" s="67"/>
      <c r="AD25" s="67"/>
      <c r="AE25" s="67"/>
      <c r="AF25" s="67"/>
      <c r="AG25" s="67"/>
      <c r="AH25" s="67"/>
      <c r="AI25" s="67"/>
      <c r="AJ25" s="68"/>
    </row>
    <row r="26" spans="1:36" s="32" customFormat="1" ht="32.1" customHeight="1" thickBot="1" x14ac:dyDescent="0.3">
      <c r="A26" s="29"/>
      <c r="B26" s="30"/>
      <c r="C26" s="30"/>
      <c r="D26" s="30"/>
      <c r="E26" s="30"/>
      <c r="F26" s="30"/>
      <c r="G26" s="34">
        <f t="shared" si="1"/>
        <v>0</v>
      </c>
      <c r="H26" s="30"/>
      <c r="I26" s="30"/>
      <c r="J26" s="30"/>
      <c r="K26" s="34">
        <f t="shared" si="2"/>
        <v>0</v>
      </c>
      <c r="L26" s="30"/>
      <c r="M26" s="184" t="str">
        <f t="shared" si="3"/>
        <v/>
      </c>
      <c r="N26" s="30"/>
      <c r="O26" s="184" t="str">
        <f t="shared" si="0"/>
        <v/>
      </c>
      <c r="P26" s="30"/>
      <c r="Q26" s="34">
        <f t="shared" si="4"/>
        <v>0</v>
      </c>
      <c r="R26" s="30"/>
      <c r="S26" s="34">
        <f t="shared" si="5"/>
        <v>0</v>
      </c>
      <c r="T26" s="30"/>
      <c r="U26" s="34">
        <f t="shared" si="6"/>
        <v>0</v>
      </c>
      <c r="V26" s="162"/>
      <c r="W26" s="34">
        <f t="shared" si="7"/>
        <v>0</v>
      </c>
      <c r="X26" s="30"/>
      <c r="Y26" s="30"/>
      <c r="Z26" s="34">
        <f t="shared" si="8"/>
        <v>0</v>
      </c>
      <c r="AA26" s="31"/>
      <c r="AB26" s="391"/>
      <c r="AC26" s="306"/>
      <c r="AD26" s="306"/>
      <c r="AE26" s="306"/>
      <c r="AF26" s="306"/>
      <c r="AG26" s="306"/>
      <c r="AH26" s="306"/>
      <c r="AI26" s="306"/>
      <c r="AJ26" s="308"/>
    </row>
    <row r="27" spans="1:36" s="35" customFormat="1" ht="28.65" customHeight="1" x14ac:dyDescent="0.3"/>
    <row r="28" spans="1:36" s="35" customFormat="1" ht="24.75" customHeight="1" x14ac:dyDescent="0.3">
      <c r="A28" s="843" t="s">
        <v>922</v>
      </c>
      <c r="B28" s="843"/>
      <c r="C28" s="843"/>
      <c r="D28" s="843"/>
      <c r="E28" s="843"/>
      <c r="F28" s="843"/>
      <c r="G28" s="843"/>
      <c r="H28" s="843"/>
      <c r="I28" s="843"/>
      <c r="J28" s="843"/>
      <c r="K28" s="843"/>
      <c r="L28" s="843"/>
      <c r="M28" s="843"/>
      <c r="N28" s="843"/>
      <c r="O28" s="843"/>
      <c r="P28" s="843"/>
      <c r="Q28" s="843"/>
      <c r="R28" s="843"/>
      <c r="S28" s="843"/>
      <c r="T28" s="843"/>
      <c r="U28" s="843"/>
      <c r="V28" s="843"/>
      <c r="W28" s="843"/>
      <c r="X28" s="843"/>
      <c r="Y28" s="843"/>
      <c r="Z28" s="843"/>
      <c r="AA28" s="843"/>
    </row>
    <row r="29" spans="1:36" s="35" customFormat="1" ht="25.35" customHeight="1" x14ac:dyDescent="0.3">
      <c r="A29" s="835" t="s">
        <v>613</v>
      </c>
      <c r="B29" s="835"/>
      <c r="C29" s="835"/>
      <c r="D29" s="835"/>
      <c r="E29" s="835"/>
      <c r="F29" s="835"/>
      <c r="G29" s="835"/>
      <c r="H29" s="835"/>
      <c r="I29" s="835"/>
      <c r="J29" s="835"/>
      <c r="K29" s="835"/>
      <c r="L29" s="835"/>
      <c r="M29" s="835"/>
      <c r="N29" s="835"/>
      <c r="O29" s="835"/>
      <c r="P29" s="835"/>
      <c r="Q29" s="835"/>
      <c r="R29" s="835"/>
      <c r="S29" s="835"/>
      <c r="T29" s="835"/>
      <c r="U29" s="835"/>
      <c r="V29" s="835"/>
      <c r="W29" s="835"/>
      <c r="X29" s="835"/>
      <c r="Y29" s="835"/>
      <c r="Z29" s="835"/>
      <c r="AA29" s="835"/>
    </row>
    <row r="30" spans="1:36" s="512" customFormat="1" ht="25.5" customHeight="1" x14ac:dyDescent="0.25">
      <c r="A30" s="835" t="s">
        <v>803</v>
      </c>
      <c r="B30" s="835"/>
      <c r="C30" s="835"/>
      <c r="D30" s="835"/>
      <c r="E30" s="835"/>
      <c r="F30" s="835"/>
      <c r="G30" s="835"/>
      <c r="H30" s="835"/>
      <c r="I30" s="835"/>
      <c r="J30" s="835"/>
      <c r="K30" s="835"/>
      <c r="L30" s="835"/>
      <c r="M30" s="835"/>
      <c r="N30" s="835"/>
      <c r="O30" s="835"/>
      <c r="P30" s="835"/>
      <c r="Q30" s="835"/>
      <c r="R30" s="835"/>
      <c r="S30" s="835"/>
      <c r="T30" s="835"/>
      <c r="U30" s="835"/>
      <c r="V30" s="835"/>
      <c r="W30" s="835"/>
      <c r="X30" s="835"/>
      <c r="Y30" s="835"/>
      <c r="Z30" s="835"/>
      <c r="AA30" s="835"/>
    </row>
    <row r="31" spans="1:36" ht="15.75" customHeight="1" x14ac:dyDescent="0.25">
      <c r="A31" s="919" t="s">
        <v>2300</v>
      </c>
      <c r="B31" s="919"/>
      <c r="C31" s="919"/>
      <c r="D31" s="919"/>
      <c r="E31" s="919"/>
    </row>
  </sheetData>
  <mergeCells count="33">
    <mergeCell ref="AC3:AC5"/>
    <mergeCell ref="L3:O3"/>
    <mergeCell ref="AD3:AD5"/>
    <mergeCell ref="AE3:AE5"/>
    <mergeCell ref="A2:AA2"/>
    <mergeCell ref="AB2:AJ2"/>
    <mergeCell ref="A3:A5"/>
    <mergeCell ref="B3:B5"/>
    <mergeCell ref="C3:C5"/>
    <mergeCell ref="D3:D5"/>
    <mergeCell ref="E3:E5"/>
    <mergeCell ref="F3:G4"/>
    <mergeCell ref="H3:I4"/>
    <mergeCell ref="J3:K4"/>
    <mergeCell ref="R3:Z3"/>
    <mergeCell ref="AA3:AA5"/>
    <mergeCell ref="AB3:AB5"/>
    <mergeCell ref="P3:Q4"/>
    <mergeCell ref="X4:Z4"/>
    <mergeCell ref="A31:E31"/>
    <mergeCell ref="AJ3:AJ5"/>
    <mergeCell ref="L4:M4"/>
    <mergeCell ref="N4:O4"/>
    <mergeCell ref="R4:S4"/>
    <mergeCell ref="T4:U4"/>
    <mergeCell ref="V4:W4"/>
    <mergeCell ref="AF3:AF5"/>
    <mergeCell ref="AG3:AG5"/>
    <mergeCell ref="AH3:AH5"/>
    <mergeCell ref="A28:AA28"/>
    <mergeCell ref="A29:AA29"/>
    <mergeCell ref="A30:AA30"/>
    <mergeCell ref="AI3:AI5"/>
  </mergeCells>
  <printOptions horizontalCentered="1"/>
  <pageMargins left="0" right="0" top="1" bottom="0.75" header="0.3" footer="0.3"/>
  <pageSetup paperSize="3" scale="75" orientation="landscape" r:id="rId1"/>
  <headerFooter alignWithMargins="0">
    <oddHeader>&amp;C&amp;16
&amp;A</oddHeader>
    <oddFooter>&amp;C&amp;14ISSUED
JUNE 2009&amp;R&amp;12&amp;F &amp;A
Page 89</oddFooter>
  </headerFooter>
  <colBreaks count="1" manualBreakCount="1">
    <brk id="27" max="1048575" man="1"/>
  </col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AI28"/>
  <sheetViews>
    <sheetView showGridLines="0" zoomScale="60" zoomScaleNormal="60" zoomScalePageLayoutView="60" workbookViewId="0"/>
  </sheetViews>
  <sheetFormatPr defaultColWidth="9.109375" defaultRowHeight="13.2" x14ac:dyDescent="0.25"/>
  <cols>
    <col min="1" max="1" width="9.88671875" style="2" customWidth="1"/>
    <col min="2" max="2" width="13.44140625" style="2" customWidth="1"/>
    <col min="3" max="4" width="12" style="2" customWidth="1"/>
    <col min="5" max="6" width="8.6640625" style="2" customWidth="1"/>
    <col min="7" max="22" width="8.33203125" style="2" customWidth="1"/>
    <col min="23" max="23" width="18" style="2" bestFit="1" customWidth="1"/>
    <col min="24" max="25" width="8.109375" style="2" customWidth="1"/>
    <col min="26" max="26" width="24.6640625" style="2" customWidth="1"/>
    <col min="27" max="27" width="21.5546875" style="2" bestFit="1" customWidth="1"/>
    <col min="28" max="28" width="20.6640625" style="2" customWidth="1"/>
    <col min="29" max="29" width="12.6640625" style="2" customWidth="1"/>
    <col min="30" max="30" width="16.44140625" style="2" customWidth="1"/>
    <col min="31" max="31" width="17" style="2" customWidth="1"/>
    <col min="32" max="34" width="20.6640625" style="2" customWidth="1"/>
    <col min="35" max="35" width="8.6640625" style="2" customWidth="1"/>
    <col min="36" max="16384" width="9.109375" style="2"/>
  </cols>
  <sheetData>
    <row r="1" spans="1:35" ht="44.25" customHeight="1" thickBot="1" x14ac:dyDescent="0.3"/>
    <row r="2" spans="1:35" s="27" customFormat="1" ht="25.5" customHeight="1" x14ac:dyDescent="0.25">
      <c r="A2" s="823" t="s">
        <v>129</v>
      </c>
      <c r="B2" s="824"/>
      <c r="C2" s="824"/>
      <c r="D2" s="824"/>
      <c r="E2" s="824"/>
      <c r="F2" s="824"/>
      <c r="G2" s="824"/>
      <c r="H2" s="824"/>
      <c r="I2" s="824"/>
      <c r="J2" s="824"/>
      <c r="K2" s="824"/>
      <c r="L2" s="824"/>
      <c r="M2" s="824"/>
      <c r="N2" s="824"/>
      <c r="O2" s="824"/>
      <c r="P2" s="824"/>
      <c r="Q2" s="824"/>
      <c r="R2" s="824"/>
      <c r="S2" s="824"/>
      <c r="T2" s="824"/>
      <c r="U2" s="824"/>
      <c r="V2" s="824"/>
      <c r="W2" s="824"/>
      <c r="X2" s="824"/>
      <c r="Y2" s="824"/>
      <c r="Z2" s="825"/>
      <c r="AA2" s="987" t="s">
        <v>909</v>
      </c>
      <c r="AB2" s="988"/>
      <c r="AC2" s="988"/>
      <c r="AD2" s="988"/>
      <c r="AE2" s="988"/>
      <c r="AF2" s="988"/>
      <c r="AG2" s="988"/>
      <c r="AH2" s="988"/>
      <c r="AI2" s="906"/>
    </row>
    <row r="3" spans="1:35" s="4" customFormat="1" ht="25.5" customHeight="1" x14ac:dyDescent="0.25">
      <c r="A3" s="828" t="s">
        <v>911</v>
      </c>
      <c r="B3" s="826" t="s">
        <v>836</v>
      </c>
      <c r="C3" s="826" t="s">
        <v>929</v>
      </c>
      <c r="D3" s="826" t="s">
        <v>925</v>
      </c>
      <c r="E3" s="826" t="s">
        <v>1721</v>
      </c>
      <c r="F3" s="826"/>
      <c r="G3" s="826" t="s">
        <v>808</v>
      </c>
      <c r="H3" s="826"/>
      <c r="I3" s="826" t="s">
        <v>1024</v>
      </c>
      <c r="J3" s="826"/>
      <c r="K3" s="826" t="s">
        <v>957</v>
      </c>
      <c r="L3" s="826"/>
      <c r="M3" s="826"/>
      <c r="N3" s="826"/>
      <c r="O3" s="826" t="s">
        <v>996</v>
      </c>
      <c r="P3" s="826"/>
      <c r="Q3" s="826"/>
      <c r="R3" s="826"/>
      <c r="S3" s="826" t="s">
        <v>1493</v>
      </c>
      <c r="T3" s="826"/>
      <c r="U3" s="826" t="s">
        <v>1494</v>
      </c>
      <c r="V3" s="826"/>
      <c r="W3" s="830" t="s">
        <v>1311</v>
      </c>
      <c r="X3" s="826" t="s">
        <v>1948</v>
      </c>
      <c r="Y3" s="826"/>
      <c r="Z3" s="832" t="s">
        <v>822</v>
      </c>
      <c r="AA3" s="818" t="s">
        <v>906</v>
      </c>
      <c r="AB3" s="815" t="s">
        <v>931</v>
      </c>
      <c r="AC3" s="815" t="s">
        <v>932</v>
      </c>
      <c r="AD3" s="815" t="s">
        <v>2085</v>
      </c>
      <c r="AE3" s="815" t="s">
        <v>2086</v>
      </c>
      <c r="AF3" s="815" t="s">
        <v>933</v>
      </c>
      <c r="AG3" s="815" t="s">
        <v>940</v>
      </c>
      <c r="AH3" s="815" t="s">
        <v>941</v>
      </c>
      <c r="AI3" s="812" t="s">
        <v>934</v>
      </c>
    </row>
    <row r="4" spans="1:35" s="4" customFormat="1" ht="25.5" customHeight="1" x14ac:dyDescent="0.25">
      <c r="A4" s="828"/>
      <c r="B4" s="826"/>
      <c r="C4" s="826"/>
      <c r="D4" s="826"/>
      <c r="E4" s="826"/>
      <c r="F4" s="826"/>
      <c r="G4" s="826"/>
      <c r="H4" s="826"/>
      <c r="I4" s="826"/>
      <c r="J4" s="826"/>
      <c r="K4" s="826" t="s">
        <v>833</v>
      </c>
      <c r="L4" s="826"/>
      <c r="M4" s="826" t="s">
        <v>867</v>
      </c>
      <c r="N4" s="826"/>
      <c r="O4" s="826" t="s">
        <v>833</v>
      </c>
      <c r="P4" s="826"/>
      <c r="Q4" s="826" t="s">
        <v>867</v>
      </c>
      <c r="R4" s="826"/>
      <c r="S4" s="826"/>
      <c r="T4" s="826"/>
      <c r="U4" s="826"/>
      <c r="V4" s="826"/>
      <c r="W4" s="830"/>
      <c r="X4" s="826"/>
      <c r="Y4" s="826"/>
      <c r="Z4" s="832"/>
      <c r="AA4" s="819"/>
      <c r="AB4" s="816"/>
      <c r="AC4" s="816"/>
      <c r="AD4" s="816"/>
      <c r="AE4" s="816"/>
      <c r="AF4" s="816"/>
      <c r="AG4" s="816"/>
      <c r="AH4" s="816"/>
      <c r="AI4" s="813"/>
    </row>
    <row r="5" spans="1:35" s="4" customFormat="1" ht="25.5" customHeight="1" thickBot="1" x14ac:dyDescent="0.3">
      <c r="A5" s="829"/>
      <c r="B5" s="827"/>
      <c r="C5" s="827"/>
      <c r="D5" s="827"/>
      <c r="E5" s="243" t="s">
        <v>955</v>
      </c>
      <c r="F5" s="243" t="s">
        <v>949</v>
      </c>
      <c r="G5" s="243" t="s">
        <v>807</v>
      </c>
      <c r="H5" s="243" t="s">
        <v>806</v>
      </c>
      <c r="I5" s="243" t="s">
        <v>1213</v>
      </c>
      <c r="J5" s="243" t="s">
        <v>1175</v>
      </c>
      <c r="K5" s="243" t="s">
        <v>971</v>
      </c>
      <c r="L5" s="243" t="s">
        <v>953</v>
      </c>
      <c r="M5" s="243" t="s">
        <v>971</v>
      </c>
      <c r="N5" s="243" t="s">
        <v>953</v>
      </c>
      <c r="O5" s="243" t="s">
        <v>971</v>
      </c>
      <c r="P5" s="243" t="s">
        <v>953</v>
      </c>
      <c r="Q5" s="243" t="s">
        <v>971</v>
      </c>
      <c r="R5" s="243" t="s">
        <v>953</v>
      </c>
      <c r="S5" s="243" t="s">
        <v>874</v>
      </c>
      <c r="T5" s="243" t="s">
        <v>961</v>
      </c>
      <c r="U5" s="243" t="s">
        <v>874</v>
      </c>
      <c r="V5" s="243" t="s">
        <v>961</v>
      </c>
      <c r="W5" s="831"/>
      <c r="X5" s="243" t="s">
        <v>971</v>
      </c>
      <c r="Y5" s="243" t="s">
        <v>953</v>
      </c>
      <c r="Z5" s="833"/>
      <c r="AA5" s="820"/>
      <c r="AB5" s="817"/>
      <c r="AC5" s="817"/>
      <c r="AD5" s="817"/>
      <c r="AE5" s="817"/>
      <c r="AF5" s="817"/>
      <c r="AG5" s="817"/>
      <c r="AH5" s="817"/>
      <c r="AI5" s="814"/>
    </row>
    <row r="6" spans="1:35" s="32" customFormat="1" ht="32.1" customHeight="1" thickTop="1" x14ac:dyDescent="0.25">
      <c r="A6" s="245" t="s">
        <v>615</v>
      </c>
      <c r="B6" s="246" t="s">
        <v>1173</v>
      </c>
      <c r="C6" s="246" t="s">
        <v>1144</v>
      </c>
      <c r="D6" s="246" t="s">
        <v>858</v>
      </c>
      <c r="E6" s="259">
        <v>10000</v>
      </c>
      <c r="F6" s="260">
        <f>ROUND(E6*0.472,2-LEN(INT(E6*0.472)))</f>
        <v>4700</v>
      </c>
      <c r="G6" s="259">
        <v>450</v>
      </c>
      <c r="H6" s="260">
        <f>ROUNDUP(G6/(603.28),2-LEN(INT(G6/(60*3.28))))</f>
        <v>0.79999999999999993</v>
      </c>
      <c r="I6" s="259">
        <v>0.65</v>
      </c>
      <c r="J6" s="269">
        <f>ROUND(I6*250,2-LEN(INT(I6*250)))</f>
        <v>160</v>
      </c>
      <c r="K6" s="259">
        <v>80</v>
      </c>
      <c r="L6" s="576">
        <f t="shared" ref="L6:L24" si="0">IF(ISNUMBER(K6)=TRUE,ROUND((5/9)*(K6-32),1),"")</f>
        <v>26.7</v>
      </c>
      <c r="M6" s="259">
        <v>67</v>
      </c>
      <c r="N6" s="576">
        <f t="shared" ref="N6:N24" si="1">IF(ISNUMBER(M6)=TRUE,ROUND((5/9)*(M6-32),1),"")</f>
        <v>19.399999999999999</v>
      </c>
      <c r="O6" s="259">
        <v>55</v>
      </c>
      <c r="P6" s="576">
        <f t="shared" ref="P6:P24" si="2">IF(ISNUMBER(O6)=TRUE,ROUND((5/9)*(O6-32),1),"")</f>
        <v>12.8</v>
      </c>
      <c r="Q6" s="259">
        <v>54</v>
      </c>
      <c r="R6" s="576">
        <f t="shared" ref="R6:R24" si="3">IF(ISNUMBER(Q6)=TRUE,ROUND((5/9)*(Q6-32),1),"")</f>
        <v>12.2</v>
      </c>
      <c r="S6" s="259">
        <v>390</v>
      </c>
      <c r="T6" s="260">
        <f>ROUND(S6/0.293,2-LEN(INT(S6/0.293)))</f>
        <v>1300</v>
      </c>
      <c r="U6" s="259">
        <v>370</v>
      </c>
      <c r="V6" s="260">
        <f>ROUND(U6/0.293,2-LEN(INT(U6/0.293)))</f>
        <v>1300</v>
      </c>
      <c r="W6" s="246" t="s">
        <v>1944</v>
      </c>
      <c r="X6" s="259">
        <v>44</v>
      </c>
      <c r="Y6" s="576">
        <f t="shared" ref="Y6:Y24" si="4">IF(ISNUMBER(X6)=TRUE,ROUND((5/9)*(X6-32),1),"")</f>
        <v>6.7</v>
      </c>
      <c r="Z6" s="247" t="s">
        <v>850</v>
      </c>
      <c r="AA6" s="392"/>
      <c r="AB6" s="302"/>
      <c r="AC6" s="302"/>
      <c r="AD6" s="302"/>
      <c r="AE6" s="302"/>
      <c r="AF6" s="302"/>
      <c r="AG6" s="302"/>
      <c r="AH6" s="302"/>
      <c r="AI6" s="303"/>
    </row>
    <row r="7" spans="1:35" s="32" customFormat="1" ht="32.1" customHeight="1" x14ac:dyDescent="0.25">
      <c r="A7" s="47"/>
      <c r="B7" s="182"/>
      <c r="C7" s="182"/>
      <c r="D7" s="182"/>
      <c r="E7" s="182"/>
      <c r="F7" s="260">
        <f t="shared" ref="F7:F24" si="5">ROUND(E7*0.472,2-LEN(INT(E7*0.472)))</f>
        <v>0</v>
      </c>
      <c r="G7" s="182"/>
      <c r="H7" s="260">
        <f t="shared" ref="H7:H24" si="6">ROUNDUP(G7/(603.28),2-LEN(INT(G7/(60*3.28))))</f>
        <v>0</v>
      </c>
      <c r="I7" s="182"/>
      <c r="J7" s="269">
        <f t="shared" ref="J7:J24" si="7">ROUND(I7*250,2-LEN(INT(I7*250)))</f>
        <v>0</v>
      </c>
      <c r="K7" s="182"/>
      <c r="L7" s="576" t="str">
        <f t="shared" si="0"/>
        <v/>
      </c>
      <c r="M7" s="182"/>
      <c r="N7" s="576" t="str">
        <f t="shared" si="1"/>
        <v/>
      </c>
      <c r="O7" s="182"/>
      <c r="P7" s="576" t="str">
        <f t="shared" si="2"/>
        <v/>
      </c>
      <c r="Q7" s="182"/>
      <c r="R7" s="576" t="str">
        <f t="shared" si="3"/>
        <v/>
      </c>
      <c r="S7" s="182"/>
      <c r="T7" s="260">
        <f t="shared" ref="T7:V24" si="8">ROUND(S7/0.293,2-LEN(INT(S7/0.293)))</f>
        <v>0</v>
      </c>
      <c r="U7" s="182"/>
      <c r="V7" s="260">
        <f t="shared" si="8"/>
        <v>0</v>
      </c>
      <c r="W7" s="182"/>
      <c r="X7" s="182"/>
      <c r="Y7" s="576" t="str">
        <f t="shared" si="4"/>
        <v/>
      </c>
      <c r="Z7" s="46"/>
      <c r="AA7" s="393"/>
      <c r="AB7" s="67"/>
      <c r="AC7" s="67"/>
      <c r="AD7" s="67"/>
      <c r="AE7" s="67"/>
      <c r="AF7" s="67"/>
      <c r="AG7" s="67"/>
      <c r="AH7" s="67"/>
      <c r="AI7" s="68"/>
    </row>
    <row r="8" spans="1:35" s="32" customFormat="1" ht="32.1" customHeight="1" x14ac:dyDescent="0.25">
      <c r="A8" s="47"/>
      <c r="B8" s="182"/>
      <c r="C8" s="182"/>
      <c r="D8" s="182"/>
      <c r="E8" s="182"/>
      <c r="F8" s="260">
        <f t="shared" si="5"/>
        <v>0</v>
      </c>
      <c r="G8" s="182"/>
      <c r="H8" s="260">
        <f t="shared" si="6"/>
        <v>0</v>
      </c>
      <c r="I8" s="182"/>
      <c r="J8" s="269">
        <f t="shared" si="7"/>
        <v>0</v>
      </c>
      <c r="K8" s="182"/>
      <c r="L8" s="576" t="str">
        <f t="shared" si="0"/>
        <v/>
      </c>
      <c r="M8" s="182"/>
      <c r="N8" s="576" t="str">
        <f t="shared" si="1"/>
        <v/>
      </c>
      <c r="O8" s="182"/>
      <c r="P8" s="576" t="str">
        <f t="shared" si="2"/>
        <v/>
      </c>
      <c r="Q8" s="182"/>
      <c r="R8" s="576" t="str">
        <f t="shared" si="3"/>
        <v/>
      </c>
      <c r="S8" s="182"/>
      <c r="T8" s="260">
        <f t="shared" si="8"/>
        <v>0</v>
      </c>
      <c r="U8" s="182"/>
      <c r="V8" s="260">
        <f t="shared" si="8"/>
        <v>0</v>
      </c>
      <c r="W8" s="182"/>
      <c r="X8" s="182"/>
      <c r="Y8" s="576" t="str">
        <f t="shared" si="4"/>
        <v/>
      </c>
      <c r="Z8" s="46"/>
      <c r="AA8" s="393"/>
      <c r="AB8" s="67"/>
      <c r="AC8" s="67"/>
      <c r="AD8" s="67"/>
      <c r="AE8" s="67"/>
      <c r="AF8" s="67"/>
      <c r="AG8" s="67"/>
      <c r="AH8" s="67"/>
      <c r="AI8" s="68"/>
    </row>
    <row r="9" spans="1:35" s="32" customFormat="1" ht="32.1" customHeight="1" x14ac:dyDescent="0.25">
      <c r="A9" s="47"/>
      <c r="B9" s="182"/>
      <c r="C9" s="182"/>
      <c r="D9" s="182"/>
      <c r="E9" s="182"/>
      <c r="F9" s="260">
        <f t="shared" si="5"/>
        <v>0</v>
      </c>
      <c r="G9" s="182"/>
      <c r="H9" s="260">
        <f t="shared" si="6"/>
        <v>0</v>
      </c>
      <c r="I9" s="182"/>
      <c r="J9" s="269">
        <f t="shared" si="7"/>
        <v>0</v>
      </c>
      <c r="K9" s="182"/>
      <c r="L9" s="576" t="str">
        <f t="shared" si="0"/>
        <v/>
      </c>
      <c r="M9" s="182"/>
      <c r="N9" s="576" t="str">
        <f t="shared" si="1"/>
        <v/>
      </c>
      <c r="O9" s="182"/>
      <c r="P9" s="576" t="str">
        <f t="shared" si="2"/>
        <v/>
      </c>
      <c r="Q9" s="182"/>
      <c r="R9" s="576" t="str">
        <f t="shared" si="3"/>
        <v/>
      </c>
      <c r="S9" s="182"/>
      <c r="T9" s="260">
        <f t="shared" si="8"/>
        <v>0</v>
      </c>
      <c r="U9" s="182"/>
      <c r="V9" s="260">
        <f t="shared" si="8"/>
        <v>0</v>
      </c>
      <c r="W9" s="182"/>
      <c r="X9" s="182"/>
      <c r="Y9" s="576" t="str">
        <f t="shared" si="4"/>
        <v/>
      </c>
      <c r="Z9" s="46"/>
      <c r="AA9" s="393"/>
      <c r="AB9" s="67"/>
      <c r="AC9" s="67"/>
      <c r="AD9" s="67"/>
      <c r="AE9" s="67"/>
      <c r="AF9" s="67"/>
      <c r="AG9" s="67"/>
      <c r="AH9" s="67"/>
      <c r="AI9" s="68"/>
    </row>
    <row r="10" spans="1:35" s="32" customFormat="1" ht="32.1" customHeight="1" x14ac:dyDescent="0.25">
      <c r="A10" s="47"/>
      <c r="B10" s="182"/>
      <c r="C10" s="182"/>
      <c r="D10" s="182"/>
      <c r="E10" s="182"/>
      <c r="F10" s="260">
        <f t="shared" si="5"/>
        <v>0</v>
      </c>
      <c r="G10" s="182"/>
      <c r="H10" s="260">
        <f t="shared" si="6"/>
        <v>0</v>
      </c>
      <c r="I10" s="182"/>
      <c r="J10" s="269">
        <f t="shared" si="7"/>
        <v>0</v>
      </c>
      <c r="K10" s="182"/>
      <c r="L10" s="576" t="str">
        <f t="shared" si="0"/>
        <v/>
      </c>
      <c r="M10" s="182"/>
      <c r="N10" s="576" t="str">
        <f t="shared" si="1"/>
        <v/>
      </c>
      <c r="O10" s="182"/>
      <c r="P10" s="576" t="str">
        <f t="shared" si="2"/>
        <v/>
      </c>
      <c r="Q10" s="182"/>
      <c r="R10" s="576" t="str">
        <f t="shared" si="3"/>
        <v/>
      </c>
      <c r="S10" s="182"/>
      <c r="T10" s="260">
        <f t="shared" si="8"/>
        <v>0</v>
      </c>
      <c r="U10" s="182"/>
      <c r="V10" s="260">
        <f t="shared" si="8"/>
        <v>0</v>
      </c>
      <c r="W10" s="182"/>
      <c r="X10" s="182"/>
      <c r="Y10" s="576" t="str">
        <f t="shared" si="4"/>
        <v/>
      </c>
      <c r="Z10" s="46"/>
      <c r="AA10" s="393"/>
      <c r="AB10" s="67"/>
      <c r="AC10" s="67"/>
      <c r="AD10" s="67"/>
      <c r="AE10" s="67"/>
      <c r="AF10" s="67"/>
      <c r="AG10" s="67"/>
      <c r="AH10" s="67"/>
      <c r="AI10" s="68"/>
    </row>
    <row r="11" spans="1:35" s="32" customFormat="1" ht="32.1" customHeight="1" x14ac:dyDescent="0.25">
      <c r="A11" s="47"/>
      <c r="B11" s="182"/>
      <c r="C11" s="182"/>
      <c r="D11" s="182"/>
      <c r="E11" s="182"/>
      <c r="F11" s="260">
        <f t="shared" si="5"/>
        <v>0</v>
      </c>
      <c r="G11" s="182"/>
      <c r="H11" s="260">
        <f t="shared" si="6"/>
        <v>0</v>
      </c>
      <c r="I11" s="182"/>
      <c r="J11" s="269">
        <f t="shared" si="7"/>
        <v>0</v>
      </c>
      <c r="K11" s="182"/>
      <c r="L11" s="576" t="str">
        <f t="shared" si="0"/>
        <v/>
      </c>
      <c r="M11" s="182"/>
      <c r="N11" s="576" t="str">
        <f t="shared" si="1"/>
        <v/>
      </c>
      <c r="O11" s="182"/>
      <c r="P11" s="576" t="str">
        <f t="shared" si="2"/>
        <v/>
      </c>
      <c r="Q11" s="182"/>
      <c r="R11" s="576" t="str">
        <f t="shared" si="3"/>
        <v/>
      </c>
      <c r="S11" s="182"/>
      <c r="T11" s="260">
        <f t="shared" si="8"/>
        <v>0</v>
      </c>
      <c r="U11" s="182"/>
      <c r="V11" s="260">
        <f t="shared" si="8"/>
        <v>0</v>
      </c>
      <c r="W11" s="182"/>
      <c r="X11" s="182"/>
      <c r="Y11" s="576" t="str">
        <f t="shared" si="4"/>
        <v/>
      </c>
      <c r="Z11" s="46"/>
      <c r="AA11" s="393"/>
      <c r="AB11" s="67"/>
      <c r="AC11" s="67"/>
      <c r="AD11" s="67"/>
      <c r="AE11" s="67"/>
      <c r="AF11" s="67"/>
      <c r="AG11" s="67"/>
      <c r="AH11" s="67"/>
      <c r="AI11" s="68"/>
    </row>
    <row r="12" spans="1:35" s="32" customFormat="1" ht="32.1" customHeight="1" x14ac:dyDescent="0.25">
      <c r="A12" s="47"/>
      <c r="B12" s="182"/>
      <c r="C12" s="182"/>
      <c r="D12" s="182"/>
      <c r="E12" s="182"/>
      <c r="F12" s="260">
        <f t="shared" si="5"/>
        <v>0</v>
      </c>
      <c r="G12" s="182"/>
      <c r="H12" s="260">
        <f t="shared" si="6"/>
        <v>0</v>
      </c>
      <c r="I12" s="182"/>
      <c r="J12" s="269">
        <f t="shared" si="7"/>
        <v>0</v>
      </c>
      <c r="K12" s="182"/>
      <c r="L12" s="576" t="str">
        <f t="shared" si="0"/>
        <v/>
      </c>
      <c r="M12" s="182"/>
      <c r="N12" s="576" t="str">
        <f t="shared" si="1"/>
        <v/>
      </c>
      <c r="O12" s="182"/>
      <c r="P12" s="576" t="str">
        <f t="shared" si="2"/>
        <v/>
      </c>
      <c r="Q12" s="182"/>
      <c r="R12" s="576" t="str">
        <f t="shared" si="3"/>
        <v/>
      </c>
      <c r="S12" s="182"/>
      <c r="T12" s="260">
        <f t="shared" si="8"/>
        <v>0</v>
      </c>
      <c r="U12" s="182"/>
      <c r="V12" s="260">
        <f t="shared" si="8"/>
        <v>0</v>
      </c>
      <c r="W12" s="182"/>
      <c r="X12" s="182"/>
      <c r="Y12" s="576" t="str">
        <f t="shared" si="4"/>
        <v/>
      </c>
      <c r="Z12" s="46"/>
      <c r="AA12" s="393"/>
      <c r="AB12" s="67"/>
      <c r="AC12" s="67"/>
      <c r="AD12" s="67"/>
      <c r="AE12" s="67"/>
      <c r="AF12" s="67"/>
      <c r="AG12" s="67"/>
      <c r="AH12" s="67"/>
      <c r="AI12" s="68"/>
    </row>
    <row r="13" spans="1:35" s="32" customFormat="1" ht="32.1" customHeight="1" x14ac:dyDescent="0.25">
      <c r="A13" s="47"/>
      <c r="B13" s="182"/>
      <c r="C13" s="182"/>
      <c r="D13" s="182"/>
      <c r="E13" s="182"/>
      <c r="F13" s="260">
        <f t="shared" si="5"/>
        <v>0</v>
      </c>
      <c r="G13" s="182"/>
      <c r="H13" s="260">
        <f t="shared" si="6"/>
        <v>0</v>
      </c>
      <c r="I13" s="182"/>
      <c r="J13" s="269">
        <f t="shared" si="7"/>
        <v>0</v>
      </c>
      <c r="K13" s="182"/>
      <c r="L13" s="576" t="str">
        <f t="shared" si="0"/>
        <v/>
      </c>
      <c r="M13" s="182"/>
      <c r="N13" s="576" t="str">
        <f t="shared" si="1"/>
        <v/>
      </c>
      <c r="O13" s="182"/>
      <c r="P13" s="576" t="str">
        <f t="shared" si="2"/>
        <v/>
      </c>
      <c r="Q13" s="182"/>
      <c r="R13" s="576" t="str">
        <f t="shared" si="3"/>
        <v/>
      </c>
      <c r="S13" s="182"/>
      <c r="T13" s="260">
        <f t="shared" si="8"/>
        <v>0</v>
      </c>
      <c r="U13" s="182"/>
      <c r="V13" s="260">
        <f t="shared" si="8"/>
        <v>0</v>
      </c>
      <c r="W13" s="182"/>
      <c r="X13" s="182"/>
      <c r="Y13" s="576" t="str">
        <f t="shared" si="4"/>
        <v/>
      </c>
      <c r="Z13" s="46"/>
      <c r="AA13" s="393"/>
      <c r="AB13" s="67"/>
      <c r="AC13" s="67"/>
      <c r="AD13" s="67"/>
      <c r="AE13" s="67"/>
      <c r="AF13" s="67"/>
      <c r="AG13" s="67"/>
      <c r="AH13" s="67"/>
      <c r="AI13" s="68"/>
    </row>
    <row r="14" spans="1:35" s="32" customFormat="1" ht="32.1" customHeight="1" x14ac:dyDescent="0.25">
      <c r="A14" s="47"/>
      <c r="B14" s="182"/>
      <c r="C14" s="182"/>
      <c r="D14" s="182"/>
      <c r="E14" s="182"/>
      <c r="F14" s="260">
        <f t="shared" si="5"/>
        <v>0</v>
      </c>
      <c r="G14" s="182"/>
      <c r="H14" s="260">
        <f t="shared" si="6"/>
        <v>0</v>
      </c>
      <c r="I14" s="182"/>
      <c r="J14" s="269">
        <f t="shared" si="7"/>
        <v>0</v>
      </c>
      <c r="K14" s="182"/>
      <c r="L14" s="576" t="str">
        <f t="shared" si="0"/>
        <v/>
      </c>
      <c r="M14" s="182"/>
      <c r="N14" s="576" t="str">
        <f t="shared" si="1"/>
        <v/>
      </c>
      <c r="O14" s="182"/>
      <c r="P14" s="576" t="str">
        <f t="shared" si="2"/>
        <v/>
      </c>
      <c r="Q14" s="182"/>
      <c r="R14" s="576" t="str">
        <f t="shared" si="3"/>
        <v/>
      </c>
      <c r="S14" s="182"/>
      <c r="T14" s="260">
        <f t="shared" si="8"/>
        <v>0</v>
      </c>
      <c r="U14" s="182"/>
      <c r="V14" s="260">
        <f t="shared" si="8"/>
        <v>0</v>
      </c>
      <c r="W14" s="182"/>
      <c r="X14" s="182"/>
      <c r="Y14" s="576" t="str">
        <f t="shared" si="4"/>
        <v/>
      </c>
      <c r="Z14" s="46"/>
      <c r="AA14" s="393"/>
      <c r="AB14" s="67"/>
      <c r="AC14" s="67"/>
      <c r="AD14" s="67"/>
      <c r="AE14" s="67"/>
      <c r="AF14" s="67"/>
      <c r="AG14" s="67"/>
      <c r="AH14" s="67"/>
      <c r="AI14" s="68"/>
    </row>
    <row r="15" spans="1:35" s="32" customFormat="1" ht="32.1" customHeight="1" x14ac:dyDescent="0.25">
      <c r="A15" s="47"/>
      <c r="B15" s="182"/>
      <c r="C15" s="182"/>
      <c r="D15" s="182"/>
      <c r="E15" s="182"/>
      <c r="F15" s="260">
        <f t="shared" si="5"/>
        <v>0</v>
      </c>
      <c r="G15" s="182"/>
      <c r="H15" s="260">
        <f t="shared" si="6"/>
        <v>0</v>
      </c>
      <c r="I15" s="182"/>
      <c r="J15" s="269">
        <f t="shared" si="7"/>
        <v>0</v>
      </c>
      <c r="K15" s="182"/>
      <c r="L15" s="576" t="str">
        <f t="shared" si="0"/>
        <v/>
      </c>
      <c r="M15" s="182"/>
      <c r="N15" s="576" t="str">
        <f t="shared" si="1"/>
        <v/>
      </c>
      <c r="O15" s="182"/>
      <c r="P15" s="576" t="str">
        <f t="shared" si="2"/>
        <v/>
      </c>
      <c r="Q15" s="182"/>
      <c r="R15" s="576" t="str">
        <f t="shared" si="3"/>
        <v/>
      </c>
      <c r="S15" s="182"/>
      <c r="T15" s="260">
        <f t="shared" si="8"/>
        <v>0</v>
      </c>
      <c r="U15" s="182"/>
      <c r="V15" s="260">
        <f t="shared" si="8"/>
        <v>0</v>
      </c>
      <c r="W15" s="182"/>
      <c r="X15" s="182"/>
      <c r="Y15" s="576" t="str">
        <f t="shared" si="4"/>
        <v/>
      </c>
      <c r="Z15" s="46"/>
      <c r="AA15" s="393"/>
      <c r="AB15" s="67"/>
      <c r="AC15" s="67"/>
      <c r="AD15" s="67"/>
      <c r="AE15" s="67"/>
      <c r="AF15" s="67"/>
      <c r="AG15" s="67"/>
      <c r="AH15" s="67"/>
      <c r="AI15" s="68"/>
    </row>
    <row r="16" spans="1:35" s="32" customFormat="1" ht="32.1" customHeight="1" x14ac:dyDescent="0.25">
      <c r="A16" s="47"/>
      <c r="B16" s="182"/>
      <c r="C16" s="182"/>
      <c r="D16" s="182"/>
      <c r="E16" s="182"/>
      <c r="F16" s="260">
        <f t="shared" si="5"/>
        <v>0</v>
      </c>
      <c r="G16" s="182"/>
      <c r="H16" s="260">
        <f t="shared" si="6"/>
        <v>0</v>
      </c>
      <c r="I16" s="182"/>
      <c r="J16" s="269">
        <f t="shared" si="7"/>
        <v>0</v>
      </c>
      <c r="K16" s="182"/>
      <c r="L16" s="576" t="str">
        <f t="shared" si="0"/>
        <v/>
      </c>
      <c r="M16" s="182"/>
      <c r="N16" s="576" t="str">
        <f t="shared" si="1"/>
        <v/>
      </c>
      <c r="O16" s="182"/>
      <c r="P16" s="576" t="str">
        <f t="shared" si="2"/>
        <v/>
      </c>
      <c r="Q16" s="182"/>
      <c r="R16" s="576" t="str">
        <f t="shared" si="3"/>
        <v/>
      </c>
      <c r="S16" s="182"/>
      <c r="T16" s="260">
        <f t="shared" si="8"/>
        <v>0</v>
      </c>
      <c r="U16" s="182"/>
      <c r="V16" s="260">
        <f t="shared" si="8"/>
        <v>0</v>
      </c>
      <c r="W16" s="182"/>
      <c r="X16" s="182"/>
      <c r="Y16" s="576" t="str">
        <f t="shared" si="4"/>
        <v/>
      </c>
      <c r="Z16" s="46"/>
      <c r="AA16" s="393"/>
      <c r="AB16" s="67"/>
      <c r="AC16" s="67"/>
      <c r="AD16" s="67"/>
      <c r="AE16" s="67"/>
      <c r="AF16" s="67"/>
      <c r="AG16" s="67"/>
      <c r="AH16" s="67"/>
      <c r="AI16" s="68"/>
    </row>
    <row r="17" spans="1:35" s="32" customFormat="1" ht="32.1" customHeight="1" x14ac:dyDescent="0.25">
      <c r="A17" s="47"/>
      <c r="B17" s="182"/>
      <c r="C17" s="182"/>
      <c r="D17" s="182"/>
      <c r="E17" s="182"/>
      <c r="F17" s="260">
        <f t="shared" si="5"/>
        <v>0</v>
      </c>
      <c r="G17" s="182"/>
      <c r="H17" s="260">
        <f t="shared" si="6"/>
        <v>0</v>
      </c>
      <c r="I17" s="182"/>
      <c r="J17" s="269">
        <f t="shared" si="7"/>
        <v>0</v>
      </c>
      <c r="K17" s="182"/>
      <c r="L17" s="576" t="str">
        <f t="shared" si="0"/>
        <v/>
      </c>
      <c r="M17" s="182"/>
      <c r="N17" s="576" t="str">
        <f t="shared" si="1"/>
        <v/>
      </c>
      <c r="O17" s="182"/>
      <c r="P17" s="576" t="str">
        <f t="shared" si="2"/>
        <v/>
      </c>
      <c r="Q17" s="182"/>
      <c r="R17" s="576" t="str">
        <f t="shared" si="3"/>
        <v/>
      </c>
      <c r="S17" s="182"/>
      <c r="T17" s="260">
        <f t="shared" si="8"/>
        <v>0</v>
      </c>
      <c r="U17" s="182"/>
      <c r="V17" s="260">
        <f t="shared" si="8"/>
        <v>0</v>
      </c>
      <c r="W17" s="182"/>
      <c r="X17" s="182"/>
      <c r="Y17" s="576" t="str">
        <f t="shared" si="4"/>
        <v/>
      </c>
      <c r="Z17" s="46"/>
      <c r="AA17" s="393"/>
      <c r="AB17" s="67"/>
      <c r="AC17" s="67"/>
      <c r="AD17" s="67"/>
      <c r="AE17" s="67"/>
      <c r="AF17" s="67"/>
      <c r="AG17" s="67"/>
      <c r="AH17" s="67"/>
      <c r="AI17" s="68"/>
    </row>
    <row r="18" spans="1:35" s="32" customFormat="1" ht="32.1" customHeight="1" x14ac:dyDescent="0.25">
      <c r="A18" s="47"/>
      <c r="B18" s="182"/>
      <c r="C18" s="182"/>
      <c r="D18" s="182"/>
      <c r="E18" s="182"/>
      <c r="F18" s="260">
        <f t="shared" si="5"/>
        <v>0</v>
      </c>
      <c r="G18" s="182"/>
      <c r="H18" s="260">
        <f t="shared" si="6"/>
        <v>0</v>
      </c>
      <c r="I18" s="182"/>
      <c r="J18" s="269">
        <f t="shared" si="7"/>
        <v>0</v>
      </c>
      <c r="K18" s="182"/>
      <c r="L18" s="576" t="str">
        <f t="shared" si="0"/>
        <v/>
      </c>
      <c r="M18" s="182"/>
      <c r="N18" s="576" t="str">
        <f t="shared" si="1"/>
        <v/>
      </c>
      <c r="O18" s="182"/>
      <c r="P18" s="576" t="str">
        <f t="shared" si="2"/>
        <v/>
      </c>
      <c r="Q18" s="182"/>
      <c r="R18" s="576" t="str">
        <f t="shared" si="3"/>
        <v/>
      </c>
      <c r="S18" s="182"/>
      <c r="T18" s="260">
        <f t="shared" si="8"/>
        <v>0</v>
      </c>
      <c r="U18" s="182"/>
      <c r="V18" s="260">
        <f t="shared" si="8"/>
        <v>0</v>
      </c>
      <c r="W18" s="182"/>
      <c r="X18" s="182"/>
      <c r="Y18" s="576" t="str">
        <f t="shared" si="4"/>
        <v/>
      </c>
      <c r="Z18" s="46"/>
      <c r="AA18" s="393"/>
      <c r="AB18" s="67"/>
      <c r="AC18" s="67"/>
      <c r="AD18" s="67"/>
      <c r="AE18" s="67"/>
      <c r="AF18" s="67"/>
      <c r="AG18" s="67"/>
      <c r="AH18" s="67"/>
      <c r="AI18" s="68"/>
    </row>
    <row r="19" spans="1:35" s="32" customFormat="1" ht="32.1" customHeight="1" x14ac:dyDescent="0.25">
      <c r="A19" s="47"/>
      <c r="B19" s="182"/>
      <c r="C19" s="182"/>
      <c r="D19" s="182"/>
      <c r="E19" s="182"/>
      <c r="F19" s="260">
        <f t="shared" si="5"/>
        <v>0</v>
      </c>
      <c r="G19" s="182"/>
      <c r="H19" s="260">
        <f t="shared" si="6"/>
        <v>0</v>
      </c>
      <c r="I19" s="182"/>
      <c r="J19" s="269">
        <f t="shared" si="7"/>
        <v>0</v>
      </c>
      <c r="K19" s="182"/>
      <c r="L19" s="576" t="str">
        <f t="shared" si="0"/>
        <v/>
      </c>
      <c r="M19" s="182"/>
      <c r="N19" s="576" t="str">
        <f t="shared" si="1"/>
        <v/>
      </c>
      <c r="O19" s="182"/>
      <c r="P19" s="576" t="str">
        <f t="shared" si="2"/>
        <v/>
      </c>
      <c r="Q19" s="182"/>
      <c r="R19" s="576" t="str">
        <f t="shared" si="3"/>
        <v/>
      </c>
      <c r="S19" s="182"/>
      <c r="T19" s="260">
        <f t="shared" si="8"/>
        <v>0</v>
      </c>
      <c r="U19" s="182"/>
      <c r="V19" s="260">
        <f t="shared" si="8"/>
        <v>0</v>
      </c>
      <c r="W19" s="182"/>
      <c r="X19" s="182"/>
      <c r="Y19" s="576" t="str">
        <f t="shared" si="4"/>
        <v/>
      </c>
      <c r="Z19" s="46"/>
      <c r="AA19" s="393"/>
      <c r="AB19" s="67"/>
      <c r="AC19" s="67"/>
      <c r="AD19" s="67"/>
      <c r="AE19" s="67"/>
      <c r="AF19" s="67"/>
      <c r="AG19" s="67"/>
      <c r="AH19" s="67"/>
      <c r="AI19" s="68"/>
    </row>
    <row r="20" spans="1:35" s="32" customFormat="1" ht="32.1" customHeight="1" x14ac:dyDescent="0.25">
      <c r="A20" s="47"/>
      <c r="B20" s="182"/>
      <c r="C20" s="182"/>
      <c r="D20" s="182"/>
      <c r="E20" s="182"/>
      <c r="F20" s="260">
        <f t="shared" si="5"/>
        <v>0</v>
      </c>
      <c r="G20" s="182"/>
      <c r="H20" s="260">
        <f t="shared" si="6"/>
        <v>0</v>
      </c>
      <c r="I20" s="182"/>
      <c r="J20" s="269">
        <f t="shared" si="7"/>
        <v>0</v>
      </c>
      <c r="K20" s="182"/>
      <c r="L20" s="576" t="str">
        <f t="shared" si="0"/>
        <v/>
      </c>
      <c r="M20" s="182"/>
      <c r="N20" s="576" t="str">
        <f t="shared" si="1"/>
        <v/>
      </c>
      <c r="O20" s="182"/>
      <c r="P20" s="576" t="str">
        <f t="shared" si="2"/>
        <v/>
      </c>
      <c r="Q20" s="182"/>
      <c r="R20" s="576" t="str">
        <f t="shared" si="3"/>
        <v/>
      </c>
      <c r="S20" s="182"/>
      <c r="T20" s="260">
        <f t="shared" si="8"/>
        <v>0</v>
      </c>
      <c r="U20" s="182"/>
      <c r="V20" s="260">
        <f t="shared" si="8"/>
        <v>0</v>
      </c>
      <c r="W20" s="182"/>
      <c r="X20" s="182"/>
      <c r="Y20" s="576" t="str">
        <f t="shared" si="4"/>
        <v/>
      </c>
      <c r="Z20" s="46"/>
      <c r="AA20" s="393"/>
      <c r="AB20" s="67"/>
      <c r="AC20" s="67"/>
      <c r="AD20" s="67"/>
      <c r="AE20" s="67"/>
      <c r="AF20" s="67"/>
      <c r="AG20" s="67"/>
      <c r="AH20" s="67"/>
      <c r="AI20" s="68"/>
    </row>
    <row r="21" spans="1:35" s="32" customFormat="1" ht="32.1" customHeight="1" x14ac:dyDescent="0.25">
      <c r="A21" s="47"/>
      <c r="B21" s="182"/>
      <c r="C21" s="182"/>
      <c r="D21" s="182"/>
      <c r="E21" s="182"/>
      <c r="F21" s="260">
        <f t="shared" si="5"/>
        <v>0</v>
      </c>
      <c r="G21" s="182"/>
      <c r="H21" s="260">
        <f t="shared" si="6"/>
        <v>0</v>
      </c>
      <c r="I21" s="182"/>
      <c r="J21" s="269">
        <f t="shared" si="7"/>
        <v>0</v>
      </c>
      <c r="K21" s="182"/>
      <c r="L21" s="576" t="str">
        <f t="shared" si="0"/>
        <v/>
      </c>
      <c r="M21" s="182"/>
      <c r="N21" s="576" t="str">
        <f t="shared" si="1"/>
        <v/>
      </c>
      <c r="O21" s="182"/>
      <c r="P21" s="576" t="str">
        <f t="shared" si="2"/>
        <v/>
      </c>
      <c r="Q21" s="182"/>
      <c r="R21" s="576" t="str">
        <f t="shared" si="3"/>
        <v/>
      </c>
      <c r="S21" s="182"/>
      <c r="T21" s="260">
        <f t="shared" si="8"/>
        <v>0</v>
      </c>
      <c r="U21" s="182"/>
      <c r="V21" s="260">
        <f t="shared" si="8"/>
        <v>0</v>
      </c>
      <c r="W21" s="182"/>
      <c r="X21" s="182"/>
      <c r="Y21" s="576" t="str">
        <f t="shared" si="4"/>
        <v/>
      </c>
      <c r="Z21" s="46"/>
      <c r="AA21" s="393"/>
      <c r="AB21" s="67"/>
      <c r="AC21" s="67"/>
      <c r="AD21" s="67"/>
      <c r="AE21" s="67"/>
      <c r="AF21" s="67"/>
      <c r="AG21" s="67"/>
      <c r="AH21" s="67"/>
      <c r="AI21" s="68"/>
    </row>
    <row r="22" spans="1:35" s="32" customFormat="1" ht="32.1" customHeight="1" x14ac:dyDescent="0.25">
      <c r="A22" s="47"/>
      <c r="B22" s="182"/>
      <c r="C22" s="182"/>
      <c r="D22" s="182"/>
      <c r="E22" s="182"/>
      <c r="F22" s="260">
        <f t="shared" si="5"/>
        <v>0</v>
      </c>
      <c r="G22" s="182"/>
      <c r="H22" s="260">
        <f t="shared" si="6"/>
        <v>0</v>
      </c>
      <c r="I22" s="182"/>
      <c r="J22" s="269">
        <f t="shared" si="7"/>
        <v>0</v>
      </c>
      <c r="K22" s="182"/>
      <c r="L22" s="576" t="str">
        <f t="shared" si="0"/>
        <v/>
      </c>
      <c r="M22" s="182"/>
      <c r="N22" s="576" t="str">
        <f t="shared" si="1"/>
        <v/>
      </c>
      <c r="O22" s="182"/>
      <c r="P22" s="576" t="str">
        <f t="shared" si="2"/>
        <v/>
      </c>
      <c r="Q22" s="182"/>
      <c r="R22" s="576" t="str">
        <f t="shared" si="3"/>
        <v/>
      </c>
      <c r="S22" s="182"/>
      <c r="T22" s="260">
        <f t="shared" si="8"/>
        <v>0</v>
      </c>
      <c r="U22" s="182"/>
      <c r="V22" s="260">
        <f t="shared" si="8"/>
        <v>0</v>
      </c>
      <c r="W22" s="182"/>
      <c r="X22" s="182"/>
      <c r="Y22" s="576" t="str">
        <f t="shared" si="4"/>
        <v/>
      </c>
      <c r="Z22" s="46"/>
      <c r="AA22" s="393"/>
      <c r="AB22" s="67"/>
      <c r="AC22" s="67"/>
      <c r="AD22" s="67"/>
      <c r="AE22" s="67"/>
      <c r="AF22" s="67"/>
      <c r="AG22" s="67"/>
      <c r="AH22" s="67"/>
      <c r="AI22" s="68"/>
    </row>
    <row r="23" spans="1:35" s="32" customFormat="1" ht="32.1" customHeight="1" x14ac:dyDescent="0.25">
      <c r="A23" s="47"/>
      <c r="B23" s="182"/>
      <c r="C23" s="182"/>
      <c r="D23" s="182"/>
      <c r="E23" s="182"/>
      <c r="F23" s="260">
        <f t="shared" si="5"/>
        <v>0</v>
      </c>
      <c r="G23" s="182"/>
      <c r="H23" s="260">
        <f t="shared" si="6"/>
        <v>0</v>
      </c>
      <c r="I23" s="182"/>
      <c r="J23" s="269">
        <f t="shared" si="7"/>
        <v>0</v>
      </c>
      <c r="K23" s="182"/>
      <c r="L23" s="576" t="str">
        <f t="shared" si="0"/>
        <v/>
      </c>
      <c r="M23" s="182"/>
      <c r="N23" s="576" t="str">
        <f t="shared" si="1"/>
        <v/>
      </c>
      <c r="O23" s="182"/>
      <c r="P23" s="576" t="str">
        <f t="shared" si="2"/>
        <v/>
      </c>
      <c r="Q23" s="182"/>
      <c r="R23" s="576" t="str">
        <f t="shared" si="3"/>
        <v/>
      </c>
      <c r="S23" s="182"/>
      <c r="T23" s="260">
        <f t="shared" si="8"/>
        <v>0</v>
      </c>
      <c r="U23" s="182"/>
      <c r="V23" s="260">
        <f t="shared" si="8"/>
        <v>0</v>
      </c>
      <c r="W23" s="182"/>
      <c r="X23" s="182"/>
      <c r="Y23" s="576" t="str">
        <f t="shared" si="4"/>
        <v/>
      </c>
      <c r="Z23" s="46"/>
      <c r="AA23" s="393"/>
      <c r="AB23" s="67"/>
      <c r="AC23" s="67"/>
      <c r="AD23" s="67"/>
      <c r="AE23" s="67"/>
      <c r="AF23" s="67"/>
      <c r="AG23" s="67"/>
      <c r="AH23" s="67"/>
      <c r="AI23" s="68"/>
    </row>
    <row r="24" spans="1:35" s="12" customFormat="1" ht="32.1" customHeight="1" thickBot="1" x14ac:dyDescent="0.3">
      <c r="A24" s="17"/>
      <c r="B24" s="178"/>
      <c r="C24" s="178"/>
      <c r="D24" s="178"/>
      <c r="E24" s="178"/>
      <c r="F24" s="34">
        <f t="shared" si="5"/>
        <v>0</v>
      </c>
      <c r="G24" s="178"/>
      <c r="H24" s="34">
        <f t="shared" si="6"/>
        <v>0</v>
      </c>
      <c r="I24" s="178"/>
      <c r="J24" s="156">
        <f t="shared" si="7"/>
        <v>0</v>
      </c>
      <c r="K24" s="178"/>
      <c r="L24" s="577" t="str">
        <f t="shared" si="0"/>
        <v/>
      </c>
      <c r="M24" s="178"/>
      <c r="N24" s="577" t="str">
        <f t="shared" si="1"/>
        <v/>
      </c>
      <c r="O24" s="178"/>
      <c r="P24" s="577" t="str">
        <f t="shared" si="2"/>
        <v/>
      </c>
      <c r="Q24" s="178"/>
      <c r="R24" s="577" t="str">
        <f t="shared" si="3"/>
        <v/>
      </c>
      <c r="S24" s="178"/>
      <c r="T24" s="34">
        <f t="shared" si="8"/>
        <v>0</v>
      </c>
      <c r="U24" s="178"/>
      <c r="V24" s="34">
        <f t="shared" si="8"/>
        <v>0</v>
      </c>
      <c r="W24" s="178"/>
      <c r="X24" s="178"/>
      <c r="Y24" s="577" t="str">
        <f t="shared" si="4"/>
        <v/>
      </c>
      <c r="Z24" s="179"/>
      <c r="AA24" s="391"/>
      <c r="AB24" s="306"/>
      <c r="AC24" s="306"/>
      <c r="AD24" s="306"/>
      <c r="AE24" s="306"/>
      <c r="AF24" s="306"/>
      <c r="AG24" s="306"/>
      <c r="AH24" s="306"/>
      <c r="AI24" s="308"/>
    </row>
    <row r="25" spans="1:35" s="12" customFormat="1" ht="24.75" customHeight="1" x14ac:dyDescent="0.25">
      <c r="A25" s="158"/>
      <c r="B25" s="158"/>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46"/>
      <c r="AB25" s="250"/>
      <c r="AC25" s="250"/>
      <c r="AD25" s="250"/>
      <c r="AE25" s="250"/>
      <c r="AF25" s="250"/>
      <c r="AG25" s="250"/>
      <c r="AH25" s="250"/>
    </row>
    <row r="26" spans="1:35" s="35" customFormat="1" ht="24.75" customHeight="1" x14ac:dyDescent="0.3">
      <c r="A26" s="840" t="s">
        <v>922</v>
      </c>
      <c r="B26" s="840"/>
      <c r="C26" s="1085"/>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106"/>
    </row>
    <row r="27" spans="1:35" ht="24.75" customHeight="1" x14ac:dyDescent="0.25">
      <c r="A27" s="835" t="s">
        <v>616</v>
      </c>
      <c r="B27" s="835"/>
      <c r="C27" s="835"/>
      <c r="D27" s="835"/>
      <c r="E27" s="835"/>
      <c r="F27" s="835"/>
      <c r="G27" s="835"/>
      <c r="H27" s="835"/>
      <c r="I27" s="835"/>
      <c r="J27" s="835"/>
      <c r="K27" s="835"/>
      <c r="L27" s="835"/>
      <c r="M27" s="835"/>
      <c r="N27" s="835"/>
      <c r="O27" s="835"/>
      <c r="P27" s="835"/>
      <c r="Q27" s="835"/>
      <c r="R27" s="835"/>
      <c r="S27" s="835"/>
      <c r="T27" s="835"/>
      <c r="U27" s="835"/>
      <c r="V27" s="835"/>
      <c r="W27" s="835"/>
      <c r="X27" s="835"/>
      <c r="Y27" s="835"/>
      <c r="Z27" s="835"/>
    </row>
    <row r="28" spans="1:35" ht="25.5" customHeight="1" x14ac:dyDescent="0.25">
      <c r="A28" s="835" t="s">
        <v>774</v>
      </c>
      <c r="B28" s="835"/>
      <c r="C28" s="835"/>
      <c r="D28" s="835"/>
      <c r="E28" s="835"/>
      <c r="F28" s="835"/>
      <c r="G28" s="835"/>
      <c r="H28" s="835"/>
      <c r="I28" s="835"/>
      <c r="J28" s="835"/>
      <c r="K28" s="835"/>
      <c r="L28" s="835"/>
      <c r="M28" s="835"/>
      <c r="N28" s="835"/>
      <c r="O28" s="835"/>
      <c r="P28" s="835"/>
      <c r="Q28" s="835"/>
      <c r="R28" s="835"/>
      <c r="S28" s="835"/>
      <c r="T28" s="835"/>
      <c r="U28" s="835"/>
      <c r="V28" s="835"/>
      <c r="W28" s="835"/>
      <c r="X28" s="835"/>
      <c r="Y28" s="835"/>
      <c r="Z28" s="835"/>
    </row>
  </sheetData>
  <mergeCells count="32">
    <mergeCell ref="AH3:AH5"/>
    <mergeCell ref="AC3:AC5"/>
    <mergeCell ref="A2:Z2"/>
    <mergeCell ref="AA3:AA5"/>
    <mergeCell ref="E3:F4"/>
    <mergeCell ref="AA2:AI2"/>
    <mergeCell ref="AI3:AI5"/>
    <mergeCell ref="AG3:AG5"/>
    <mergeCell ref="AD3:AD5"/>
    <mergeCell ref="G3:H4"/>
    <mergeCell ref="AE3:AE5"/>
    <mergeCell ref="AF3:AF5"/>
    <mergeCell ref="AB3:AB5"/>
    <mergeCell ref="C3:C5"/>
    <mergeCell ref="D3:D5"/>
    <mergeCell ref="Q4:R4"/>
    <mergeCell ref="A28:Z28"/>
    <mergeCell ref="U3:V4"/>
    <mergeCell ref="A27:Z27"/>
    <mergeCell ref="K4:L4"/>
    <mergeCell ref="K3:N3"/>
    <mergeCell ref="I3:J4"/>
    <mergeCell ref="W3:W5"/>
    <mergeCell ref="O3:R3"/>
    <mergeCell ref="A3:A5"/>
    <mergeCell ref="B3:B5"/>
    <mergeCell ref="O4:P4"/>
    <mergeCell ref="S3:T4"/>
    <mergeCell ref="M4:N4"/>
    <mergeCell ref="X3:Y4"/>
    <mergeCell ref="A26:C26"/>
    <mergeCell ref="Z3:Z5"/>
  </mergeCells>
  <phoneticPr fontId="0" type="noConversion"/>
  <printOptions horizontalCentered="1"/>
  <pageMargins left="0" right="0" top="1" bottom="0.75" header="0.3" footer="0.3"/>
  <pageSetup paperSize="3" scale="80" orientation="landscape" r:id="rId1"/>
  <headerFooter alignWithMargins="0">
    <oddHeader>&amp;C&amp;16
&amp;A</oddHeader>
    <oddFooter>&amp;C&amp;14ISSUED
JUNE 2009&amp;R&amp;12&amp;F&amp;A
Page 90</oddFooter>
  </headerFooter>
  <colBreaks count="1" manualBreakCount="1">
    <brk id="26" max="1048575" man="1"/>
  </col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AQ73"/>
  <sheetViews>
    <sheetView showGridLines="0" zoomScale="60" zoomScaleNormal="60" zoomScalePageLayoutView="60" workbookViewId="0"/>
  </sheetViews>
  <sheetFormatPr defaultColWidth="9.109375" defaultRowHeight="13.2" x14ac:dyDescent="0.25"/>
  <cols>
    <col min="1" max="1" width="9" style="2" customWidth="1"/>
    <col min="2" max="2" width="13.44140625" style="2" customWidth="1"/>
    <col min="3" max="4" width="12.109375" style="2" customWidth="1"/>
    <col min="5" max="5" width="17.44140625" style="2" bestFit="1" customWidth="1"/>
    <col min="6" max="9" width="8.6640625" style="2" customWidth="1"/>
    <col min="10" max="10" width="10" style="2" customWidth="1"/>
    <col min="11" max="19" width="8.6640625" style="2" customWidth="1"/>
    <col min="20" max="21" width="9.44140625" style="2" customWidth="1"/>
    <col min="22" max="23" width="8.5546875" style="2" customWidth="1"/>
    <col min="24" max="29" width="8.88671875" style="2" customWidth="1"/>
    <col min="30" max="31" width="8.44140625" style="2" customWidth="1"/>
    <col min="32" max="32" width="9.5546875" style="2" customWidth="1"/>
    <col min="33" max="33" width="8.44140625" style="2" customWidth="1"/>
    <col min="34" max="34" width="40.88671875" style="2" customWidth="1"/>
    <col min="35" max="35" width="21.5546875" style="2" bestFit="1" customWidth="1"/>
    <col min="36" max="36" width="20.6640625" style="2" customWidth="1"/>
    <col min="37" max="37" width="12.6640625" style="2" customWidth="1"/>
    <col min="38" max="38" width="16.44140625" style="2" customWidth="1"/>
    <col min="39" max="39" width="17" style="2" customWidth="1"/>
    <col min="40" max="42" width="20.6640625" style="2" customWidth="1"/>
    <col min="43" max="43" width="8.6640625" style="2" customWidth="1"/>
    <col min="44" max="16384" width="9.109375" style="2"/>
  </cols>
  <sheetData>
    <row r="1" spans="1:43" ht="44.25" customHeight="1" thickBot="1" x14ac:dyDescent="0.3"/>
    <row r="2" spans="1:43" s="27" customFormat="1" ht="25.5" customHeight="1" x14ac:dyDescent="0.25">
      <c r="A2" s="869" t="s">
        <v>1323</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1"/>
      <c r="AI2" s="987" t="s">
        <v>909</v>
      </c>
      <c r="AJ2" s="988"/>
      <c r="AK2" s="988"/>
      <c r="AL2" s="988"/>
      <c r="AM2" s="988"/>
      <c r="AN2" s="988"/>
      <c r="AO2" s="988"/>
      <c r="AP2" s="988"/>
      <c r="AQ2" s="906"/>
    </row>
    <row r="3" spans="1:43" s="4" customFormat="1" ht="25.5" customHeight="1" x14ac:dyDescent="0.25">
      <c r="A3" s="828" t="s">
        <v>911</v>
      </c>
      <c r="B3" s="826" t="s">
        <v>836</v>
      </c>
      <c r="C3" s="826" t="s">
        <v>1476</v>
      </c>
      <c r="D3" s="826" t="s">
        <v>925</v>
      </c>
      <c r="E3" s="853" t="s">
        <v>1245</v>
      </c>
      <c r="F3" s="826" t="s">
        <v>1721</v>
      </c>
      <c r="G3" s="826"/>
      <c r="H3" s="826" t="s">
        <v>808</v>
      </c>
      <c r="I3" s="826"/>
      <c r="J3" s="826" t="s">
        <v>1024</v>
      </c>
      <c r="K3" s="826"/>
      <c r="L3" s="826" t="s">
        <v>957</v>
      </c>
      <c r="M3" s="826"/>
      <c r="N3" s="826"/>
      <c r="O3" s="826"/>
      <c r="P3" s="826" t="s">
        <v>996</v>
      </c>
      <c r="Q3" s="826"/>
      <c r="R3" s="826"/>
      <c r="S3" s="826"/>
      <c r="T3" s="826" t="s">
        <v>1477</v>
      </c>
      <c r="U3" s="826"/>
      <c r="V3" s="826" t="s">
        <v>1498</v>
      </c>
      <c r="W3" s="826"/>
      <c r="X3" s="826"/>
      <c r="Y3" s="826"/>
      <c r="Z3" s="826"/>
      <c r="AA3" s="826"/>
      <c r="AB3" s="826"/>
      <c r="AC3" s="826"/>
      <c r="AD3" s="826" t="s">
        <v>820</v>
      </c>
      <c r="AE3" s="826" t="s">
        <v>1400</v>
      </c>
      <c r="AF3" s="826" t="s">
        <v>960</v>
      </c>
      <c r="AG3" s="826" t="s">
        <v>959</v>
      </c>
      <c r="AH3" s="1076" t="s">
        <v>822</v>
      </c>
      <c r="AI3" s="818" t="s">
        <v>906</v>
      </c>
      <c r="AJ3" s="815" t="s">
        <v>931</v>
      </c>
      <c r="AK3" s="815" t="s">
        <v>932</v>
      </c>
      <c r="AL3" s="815" t="s">
        <v>2085</v>
      </c>
      <c r="AM3" s="815" t="s">
        <v>2086</v>
      </c>
      <c r="AN3" s="815" t="s">
        <v>933</v>
      </c>
      <c r="AO3" s="815" t="s">
        <v>940</v>
      </c>
      <c r="AP3" s="815" t="s">
        <v>941</v>
      </c>
      <c r="AQ3" s="812" t="s">
        <v>934</v>
      </c>
    </row>
    <row r="4" spans="1:43" s="4" customFormat="1" ht="25.5" customHeight="1" x14ac:dyDescent="0.25">
      <c r="A4" s="828"/>
      <c r="B4" s="826"/>
      <c r="C4" s="896"/>
      <c r="D4" s="826"/>
      <c r="E4" s="890"/>
      <c r="F4" s="826"/>
      <c r="G4" s="826"/>
      <c r="H4" s="826"/>
      <c r="I4" s="826"/>
      <c r="J4" s="826"/>
      <c r="K4" s="826"/>
      <c r="L4" s="826" t="s">
        <v>833</v>
      </c>
      <c r="M4" s="826"/>
      <c r="N4" s="826" t="s">
        <v>867</v>
      </c>
      <c r="O4" s="826"/>
      <c r="P4" s="826" t="s">
        <v>833</v>
      </c>
      <c r="Q4" s="826"/>
      <c r="R4" s="826" t="s">
        <v>867</v>
      </c>
      <c r="S4" s="826"/>
      <c r="T4" s="826"/>
      <c r="U4" s="826"/>
      <c r="V4" s="826" t="s">
        <v>989</v>
      </c>
      <c r="W4" s="826"/>
      <c r="X4" s="826" t="s">
        <v>1499</v>
      </c>
      <c r="Y4" s="826"/>
      <c r="Z4" s="826" t="s">
        <v>1500</v>
      </c>
      <c r="AA4" s="826"/>
      <c r="AB4" s="826" t="s">
        <v>1031</v>
      </c>
      <c r="AC4" s="867"/>
      <c r="AD4" s="826"/>
      <c r="AE4" s="826"/>
      <c r="AF4" s="826"/>
      <c r="AG4" s="826"/>
      <c r="AH4" s="1076"/>
      <c r="AI4" s="819"/>
      <c r="AJ4" s="816"/>
      <c r="AK4" s="816"/>
      <c r="AL4" s="816"/>
      <c r="AM4" s="816"/>
      <c r="AN4" s="816"/>
      <c r="AO4" s="816"/>
      <c r="AP4" s="816"/>
      <c r="AQ4" s="813"/>
    </row>
    <row r="5" spans="1:43" s="4" customFormat="1" ht="25.5" customHeight="1" thickBot="1" x14ac:dyDescent="0.3">
      <c r="A5" s="829"/>
      <c r="B5" s="827"/>
      <c r="C5" s="978"/>
      <c r="D5" s="827"/>
      <c r="E5" s="891"/>
      <c r="F5" s="243" t="s">
        <v>955</v>
      </c>
      <c r="G5" s="243" t="s">
        <v>949</v>
      </c>
      <c r="H5" s="243" t="s">
        <v>807</v>
      </c>
      <c r="I5" s="243" t="s">
        <v>806</v>
      </c>
      <c r="J5" s="243" t="s">
        <v>1213</v>
      </c>
      <c r="K5" s="243" t="s">
        <v>1175</v>
      </c>
      <c r="L5" s="243" t="s">
        <v>971</v>
      </c>
      <c r="M5" s="243" t="s">
        <v>953</v>
      </c>
      <c r="N5" s="243" t="s">
        <v>971</v>
      </c>
      <c r="O5" s="243" t="s">
        <v>953</v>
      </c>
      <c r="P5" s="243" t="s">
        <v>971</v>
      </c>
      <c r="Q5" s="243" t="s">
        <v>953</v>
      </c>
      <c r="R5" s="243" t="s">
        <v>971</v>
      </c>
      <c r="S5" s="243" t="s">
        <v>953</v>
      </c>
      <c r="T5" s="243" t="s">
        <v>874</v>
      </c>
      <c r="U5" s="243" t="s">
        <v>961</v>
      </c>
      <c r="V5" s="243" t="s">
        <v>947</v>
      </c>
      <c r="W5" s="243" t="s">
        <v>949</v>
      </c>
      <c r="X5" s="243" t="s">
        <v>971</v>
      </c>
      <c r="Y5" s="243" t="s">
        <v>953</v>
      </c>
      <c r="Z5" s="243" t="s">
        <v>971</v>
      </c>
      <c r="AA5" s="243" t="s">
        <v>953</v>
      </c>
      <c r="AB5" s="243" t="s">
        <v>973</v>
      </c>
      <c r="AC5" s="327" t="s">
        <v>980</v>
      </c>
      <c r="AD5" s="827"/>
      <c r="AE5" s="827"/>
      <c r="AF5" s="827"/>
      <c r="AG5" s="827"/>
      <c r="AH5" s="1077"/>
      <c r="AI5" s="820"/>
      <c r="AJ5" s="817"/>
      <c r="AK5" s="817"/>
      <c r="AL5" s="817"/>
      <c r="AM5" s="817"/>
      <c r="AN5" s="817"/>
      <c r="AO5" s="817"/>
      <c r="AP5" s="817"/>
      <c r="AQ5" s="814"/>
    </row>
    <row r="6" spans="1:43" s="32" customFormat="1" ht="31.5" customHeight="1" thickTop="1" x14ac:dyDescent="0.25">
      <c r="A6" s="245" t="s">
        <v>1945</v>
      </c>
      <c r="B6" s="246" t="s">
        <v>1194</v>
      </c>
      <c r="C6" s="246" t="s">
        <v>1272</v>
      </c>
      <c r="D6" s="246" t="s">
        <v>1174</v>
      </c>
      <c r="E6" s="246" t="s">
        <v>1497</v>
      </c>
      <c r="F6" s="259">
        <v>12000</v>
      </c>
      <c r="G6" s="260">
        <f>ROUND(F6*0.472,2-LEN(INT(F6*0.472)))</f>
        <v>5700</v>
      </c>
      <c r="H6" s="259">
        <v>400</v>
      </c>
      <c r="I6" s="274">
        <f>ROUND(H6*0.00508,2-LEN(INT(H6*0.00508)))</f>
        <v>2</v>
      </c>
      <c r="J6" s="259">
        <v>0.3</v>
      </c>
      <c r="K6" s="274">
        <f>ROUND(J6*250,2-LEN(INT(J6*250)))</f>
        <v>75</v>
      </c>
      <c r="L6" s="259">
        <v>30</v>
      </c>
      <c r="M6" s="576">
        <f t="shared" ref="M6:M21" si="0">IF(ISNUMBER(L6)=TRUE,ROUND((5/9)*(L6-32),1),"")</f>
        <v>-1.1000000000000001</v>
      </c>
      <c r="N6" s="259">
        <v>20</v>
      </c>
      <c r="O6" s="576">
        <f t="shared" ref="O6:Q21" si="1">IF(ISNUMBER(N6)=TRUE,ROUND((5/9)*(N6-32),1),"")</f>
        <v>-6.7</v>
      </c>
      <c r="P6" s="259">
        <v>50</v>
      </c>
      <c r="Q6" s="576">
        <f t="shared" si="1"/>
        <v>10</v>
      </c>
      <c r="R6" s="259">
        <v>33</v>
      </c>
      <c r="S6" s="576">
        <f t="shared" ref="S6:S21" si="2">IF(ISNUMBER(R6)=TRUE,ROUND((5/9)*(R6-32),1),"")</f>
        <v>0.6</v>
      </c>
      <c r="T6" s="259">
        <v>259</v>
      </c>
      <c r="U6" s="260">
        <f>ROUND(T6/0.293,2-LEN(INT(T6/0.293)))</f>
        <v>880</v>
      </c>
      <c r="V6" s="259">
        <v>26</v>
      </c>
      <c r="W6" s="260">
        <f>ROUND(V6*0.06309,2-LEN(INT(V6*0.06309)))</f>
        <v>1.6</v>
      </c>
      <c r="X6" s="259">
        <v>62</v>
      </c>
      <c r="Y6" s="576">
        <f t="shared" ref="Y6:Y21" si="3">IF(ISNUMBER(X6)=TRUE,ROUND((5/9)*(X6-32),1),"")</f>
        <v>16.7</v>
      </c>
      <c r="Z6" s="259">
        <v>42</v>
      </c>
      <c r="AA6" s="576">
        <f t="shared" ref="AA6:AA21" si="4">IF(ISNUMBER(Z6)=TRUE,ROUND((5/9)*(Z6-32),1),"")</f>
        <v>5.6</v>
      </c>
      <c r="AB6" s="259">
        <v>12</v>
      </c>
      <c r="AC6" s="279">
        <f>ROUND(AB6*2.989,2-LEN(INT(AB6*2.989)))</f>
        <v>36</v>
      </c>
      <c r="AD6" s="1090" t="s">
        <v>1202</v>
      </c>
      <c r="AE6" s="1098">
        <v>0.75</v>
      </c>
      <c r="AF6" s="1098">
        <v>1</v>
      </c>
      <c r="AG6" s="1098">
        <v>208</v>
      </c>
      <c r="AH6" s="1161" t="s">
        <v>1947</v>
      </c>
      <c r="AI6" s="392"/>
      <c r="AJ6" s="302"/>
      <c r="AK6" s="302"/>
      <c r="AL6" s="302"/>
      <c r="AM6" s="302"/>
      <c r="AN6" s="302"/>
      <c r="AO6" s="302"/>
      <c r="AP6" s="302"/>
      <c r="AQ6" s="303"/>
    </row>
    <row r="7" spans="1:43" s="32" customFormat="1" ht="31.5" customHeight="1" x14ac:dyDescent="0.25">
      <c r="A7" s="47" t="s">
        <v>1946</v>
      </c>
      <c r="B7" s="182" t="s">
        <v>1802</v>
      </c>
      <c r="C7" s="182" t="s">
        <v>1272</v>
      </c>
      <c r="D7" s="182" t="s">
        <v>1174</v>
      </c>
      <c r="E7" s="182" t="s">
        <v>1803</v>
      </c>
      <c r="F7" s="165">
        <v>10000</v>
      </c>
      <c r="G7" s="183">
        <f>ROUND(F7*0.472,2-LEN(INT(F7*0.472)))</f>
        <v>4700</v>
      </c>
      <c r="H7" s="165">
        <v>400</v>
      </c>
      <c r="I7" s="181">
        <f>ROUND(H7*0.00508,2-LEN(INT(H7*0.00508)))</f>
        <v>2</v>
      </c>
      <c r="J7" s="165">
        <v>0.3</v>
      </c>
      <c r="K7" s="181">
        <f>ROUND(J7*250,2-LEN(INT(J7*250)))</f>
        <v>75</v>
      </c>
      <c r="L7" s="165">
        <v>75</v>
      </c>
      <c r="M7" s="576">
        <f t="shared" si="0"/>
        <v>23.9</v>
      </c>
      <c r="N7" s="165">
        <v>50</v>
      </c>
      <c r="O7" s="576">
        <f t="shared" si="1"/>
        <v>10</v>
      </c>
      <c r="P7" s="165">
        <v>55</v>
      </c>
      <c r="Q7" s="576">
        <f t="shared" si="1"/>
        <v>12.8</v>
      </c>
      <c r="R7" s="165">
        <v>55</v>
      </c>
      <c r="S7" s="576">
        <f t="shared" si="2"/>
        <v>12.8</v>
      </c>
      <c r="T7" s="165">
        <v>216</v>
      </c>
      <c r="U7" s="260">
        <f t="shared" ref="U7:U21" si="5">ROUND(T7/0.293,2-LEN(INT(T7/0.293)))</f>
        <v>740</v>
      </c>
      <c r="V7" s="165">
        <v>26</v>
      </c>
      <c r="W7" s="183">
        <f>ROUND(V7*0.06309,2-LEN(INT(V7*0.06309)))</f>
        <v>1.6</v>
      </c>
      <c r="X7" s="165">
        <v>42</v>
      </c>
      <c r="Y7" s="576">
        <f t="shared" si="3"/>
        <v>5.6</v>
      </c>
      <c r="Z7" s="174">
        <v>62</v>
      </c>
      <c r="AA7" s="576">
        <f t="shared" si="4"/>
        <v>16.7</v>
      </c>
      <c r="AB7" s="174">
        <v>12</v>
      </c>
      <c r="AC7" s="98">
        <f>ROUND(AB7*2.989,2-LEN(INT(AB7*2.989)))</f>
        <v>36</v>
      </c>
      <c r="AD7" s="1091"/>
      <c r="AE7" s="1093"/>
      <c r="AF7" s="1093"/>
      <c r="AG7" s="1093"/>
      <c r="AH7" s="1162"/>
      <c r="AI7" s="393"/>
      <c r="AJ7" s="67"/>
      <c r="AK7" s="67"/>
      <c r="AL7" s="67"/>
      <c r="AM7" s="67"/>
      <c r="AN7" s="67"/>
      <c r="AO7" s="67"/>
      <c r="AP7" s="67"/>
      <c r="AQ7" s="68"/>
    </row>
    <row r="8" spans="1:43" s="32" customFormat="1" ht="31.5" customHeight="1" x14ac:dyDescent="0.25">
      <c r="A8" s="47"/>
      <c r="B8" s="182"/>
      <c r="C8" s="182"/>
      <c r="D8" s="182"/>
      <c r="E8" s="182"/>
      <c r="F8" s="182"/>
      <c r="G8" s="183">
        <f t="shared" ref="G8:G21" si="6">ROUND(F8*0.472,2-LEN(INT(F8*0.472)))</f>
        <v>0</v>
      </c>
      <c r="H8" s="182"/>
      <c r="I8" s="181">
        <f>ROUND(H8*0.00508,2-LEN(INT(H8*0.00508)))</f>
        <v>0</v>
      </c>
      <c r="J8" s="182"/>
      <c r="K8" s="181">
        <f t="shared" ref="K8:K21" si="7">ROUND(J8*250,2-LEN(INT(J8*250)))</f>
        <v>0</v>
      </c>
      <c r="L8" s="165"/>
      <c r="M8" s="576" t="str">
        <f t="shared" si="0"/>
        <v/>
      </c>
      <c r="N8" s="182"/>
      <c r="O8" s="576" t="str">
        <f t="shared" si="1"/>
        <v/>
      </c>
      <c r="P8" s="182"/>
      <c r="Q8" s="576" t="str">
        <f t="shared" si="1"/>
        <v/>
      </c>
      <c r="R8" s="182"/>
      <c r="S8" s="576" t="str">
        <f t="shared" si="2"/>
        <v/>
      </c>
      <c r="T8" s="182"/>
      <c r="U8" s="260">
        <f t="shared" si="5"/>
        <v>0</v>
      </c>
      <c r="V8" s="182"/>
      <c r="W8" s="183">
        <f>ROUND(V8*0.06309,2-LEN(INT(V8*0.06309)))</f>
        <v>0</v>
      </c>
      <c r="X8" s="182"/>
      <c r="Y8" s="576" t="str">
        <f t="shared" si="3"/>
        <v/>
      </c>
      <c r="Z8" s="130"/>
      <c r="AA8" s="576" t="str">
        <f t="shared" si="4"/>
        <v/>
      </c>
      <c r="AB8" s="130"/>
      <c r="AC8" s="98">
        <f t="shared" ref="AC8:AC21" si="8">ROUND(AB8*2.989,2-LEN(INT(AB8*2.989)))</f>
        <v>0</v>
      </c>
      <c r="AD8" s="182"/>
      <c r="AE8" s="176"/>
      <c r="AF8" s="176"/>
      <c r="AG8" s="176"/>
      <c r="AH8" s="46"/>
      <c r="AI8" s="393"/>
      <c r="AJ8" s="67"/>
      <c r="AK8" s="67"/>
      <c r="AL8" s="67"/>
      <c r="AM8" s="67"/>
      <c r="AN8" s="67"/>
      <c r="AO8" s="67"/>
      <c r="AP8" s="67"/>
      <c r="AQ8" s="68"/>
    </row>
    <row r="9" spans="1:43" s="32" customFormat="1" ht="31.5" customHeight="1" x14ac:dyDescent="0.25">
      <c r="A9" s="47"/>
      <c r="B9" s="182"/>
      <c r="C9" s="182"/>
      <c r="D9" s="182"/>
      <c r="E9" s="182"/>
      <c r="F9" s="182"/>
      <c r="G9" s="183">
        <f t="shared" si="6"/>
        <v>0</v>
      </c>
      <c r="H9" s="182"/>
      <c r="I9" s="181">
        <f t="shared" ref="I9:I21" si="9">ROUND(H9*0.00508,2-LEN(INT(H9*0.00508)))</f>
        <v>0</v>
      </c>
      <c r="J9" s="182"/>
      <c r="K9" s="181">
        <f t="shared" si="7"/>
        <v>0</v>
      </c>
      <c r="L9" s="182"/>
      <c r="M9" s="576" t="str">
        <f t="shared" si="0"/>
        <v/>
      </c>
      <c r="N9" s="182"/>
      <c r="O9" s="576" t="str">
        <f t="shared" si="1"/>
        <v/>
      </c>
      <c r="P9" s="182"/>
      <c r="Q9" s="576" t="str">
        <f t="shared" si="1"/>
        <v/>
      </c>
      <c r="R9" s="182"/>
      <c r="S9" s="576" t="str">
        <f t="shared" si="2"/>
        <v/>
      </c>
      <c r="T9" s="182"/>
      <c r="U9" s="260">
        <f t="shared" si="5"/>
        <v>0</v>
      </c>
      <c r="V9" s="182"/>
      <c r="W9" s="183">
        <f t="shared" ref="W9:W21" si="10">ROUND(V9*0.06309,2-LEN(INT(V9*0.06309)))</f>
        <v>0</v>
      </c>
      <c r="X9" s="182"/>
      <c r="Y9" s="576" t="str">
        <f t="shared" si="3"/>
        <v/>
      </c>
      <c r="Z9" s="130"/>
      <c r="AA9" s="576" t="str">
        <f t="shared" si="4"/>
        <v/>
      </c>
      <c r="AB9" s="130"/>
      <c r="AC9" s="98">
        <f t="shared" si="8"/>
        <v>0</v>
      </c>
      <c r="AD9" s="182"/>
      <c r="AE9" s="176"/>
      <c r="AF9" s="176"/>
      <c r="AG9" s="176"/>
      <c r="AH9" s="46"/>
      <c r="AI9" s="393"/>
      <c r="AJ9" s="67"/>
      <c r="AK9" s="67"/>
      <c r="AL9" s="67"/>
      <c r="AM9" s="67"/>
      <c r="AN9" s="67"/>
      <c r="AO9" s="67"/>
      <c r="AP9" s="67"/>
      <c r="AQ9" s="68"/>
    </row>
    <row r="10" spans="1:43" s="32" customFormat="1" ht="31.5" customHeight="1" x14ac:dyDescent="0.25">
      <c r="A10" s="47"/>
      <c r="B10" s="182"/>
      <c r="C10" s="182"/>
      <c r="D10" s="182"/>
      <c r="E10" s="182"/>
      <c r="F10" s="182"/>
      <c r="G10" s="183">
        <f t="shared" si="6"/>
        <v>0</v>
      </c>
      <c r="H10" s="182"/>
      <c r="I10" s="181">
        <f t="shared" si="9"/>
        <v>0</v>
      </c>
      <c r="J10" s="182"/>
      <c r="K10" s="181">
        <f t="shared" si="7"/>
        <v>0</v>
      </c>
      <c r="L10" s="165"/>
      <c r="M10" s="576" t="str">
        <f t="shared" si="0"/>
        <v/>
      </c>
      <c r="N10" s="182"/>
      <c r="O10" s="576" t="str">
        <f t="shared" si="1"/>
        <v/>
      </c>
      <c r="P10" s="182"/>
      <c r="Q10" s="576" t="str">
        <f t="shared" si="1"/>
        <v/>
      </c>
      <c r="R10" s="182"/>
      <c r="S10" s="576" t="str">
        <f t="shared" si="2"/>
        <v/>
      </c>
      <c r="T10" s="182"/>
      <c r="U10" s="260">
        <f t="shared" si="5"/>
        <v>0</v>
      </c>
      <c r="V10" s="182"/>
      <c r="W10" s="183">
        <f t="shared" si="10"/>
        <v>0</v>
      </c>
      <c r="X10" s="182"/>
      <c r="Y10" s="576" t="str">
        <f t="shared" si="3"/>
        <v/>
      </c>
      <c r="Z10" s="130"/>
      <c r="AA10" s="576" t="str">
        <f t="shared" si="4"/>
        <v/>
      </c>
      <c r="AB10" s="130"/>
      <c r="AC10" s="98">
        <f t="shared" si="8"/>
        <v>0</v>
      </c>
      <c r="AD10" s="182"/>
      <c r="AE10" s="176"/>
      <c r="AF10" s="176"/>
      <c r="AG10" s="176"/>
      <c r="AH10" s="46"/>
      <c r="AI10" s="393"/>
      <c r="AJ10" s="67"/>
      <c r="AK10" s="67"/>
      <c r="AL10" s="67"/>
      <c r="AM10" s="67"/>
      <c r="AN10" s="67"/>
      <c r="AO10" s="67"/>
      <c r="AP10" s="67"/>
      <c r="AQ10" s="68"/>
    </row>
    <row r="11" spans="1:43" s="32" customFormat="1" ht="31.5" customHeight="1" x14ac:dyDescent="0.25">
      <c r="A11" s="47"/>
      <c r="B11" s="182"/>
      <c r="C11" s="182"/>
      <c r="D11" s="182"/>
      <c r="E11" s="182"/>
      <c r="F11" s="182"/>
      <c r="G11" s="183">
        <f t="shared" si="6"/>
        <v>0</v>
      </c>
      <c r="H11" s="182"/>
      <c r="I11" s="181">
        <f t="shared" si="9"/>
        <v>0</v>
      </c>
      <c r="J11" s="182"/>
      <c r="K11" s="181">
        <f t="shared" si="7"/>
        <v>0</v>
      </c>
      <c r="L11" s="182"/>
      <c r="M11" s="576" t="str">
        <f t="shared" si="0"/>
        <v/>
      </c>
      <c r="N11" s="182"/>
      <c r="O11" s="576" t="str">
        <f t="shared" si="1"/>
        <v/>
      </c>
      <c r="P11" s="182"/>
      <c r="Q11" s="576" t="str">
        <f t="shared" si="1"/>
        <v/>
      </c>
      <c r="R11" s="182"/>
      <c r="S11" s="576" t="str">
        <f t="shared" si="2"/>
        <v/>
      </c>
      <c r="T11" s="182"/>
      <c r="U11" s="260">
        <f t="shared" si="5"/>
        <v>0</v>
      </c>
      <c r="V11" s="182"/>
      <c r="W11" s="183">
        <f t="shared" si="10"/>
        <v>0</v>
      </c>
      <c r="X11" s="182"/>
      <c r="Y11" s="576" t="str">
        <f t="shared" si="3"/>
        <v/>
      </c>
      <c r="Z11" s="130"/>
      <c r="AA11" s="576" t="str">
        <f t="shared" si="4"/>
        <v/>
      </c>
      <c r="AB11" s="130"/>
      <c r="AC11" s="98">
        <f t="shared" si="8"/>
        <v>0</v>
      </c>
      <c r="AD11" s="182"/>
      <c r="AE11" s="176"/>
      <c r="AF11" s="176"/>
      <c r="AG11" s="176"/>
      <c r="AH11" s="46"/>
      <c r="AI11" s="393"/>
      <c r="AJ11" s="67"/>
      <c r="AK11" s="67"/>
      <c r="AL11" s="67"/>
      <c r="AM11" s="67"/>
      <c r="AN11" s="67"/>
      <c r="AO11" s="67"/>
      <c r="AP11" s="67"/>
      <c r="AQ11" s="68"/>
    </row>
    <row r="12" spans="1:43" s="32" customFormat="1" ht="31.5" customHeight="1" x14ac:dyDescent="0.25">
      <c r="A12" s="47"/>
      <c r="B12" s="182"/>
      <c r="C12" s="182"/>
      <c r="D12" s="182"/>
      <c r="E12" s="182"/>
      <c r="F12" s="182"/>
      <c r="G12" s="183">
        <f t="shared" si="6"/>
        <v>0</v>
      </c>
      <c r="H12" s="182"/>
      <c r="I12" s="181">
        <f t="shared" si="9"/>
        <v>0</v>
      </c>
      <c r="J12" s="182"/>
      <c r="K12" s="181">
        <f t="shared" si="7"/>
        <v>0</v>
      </c>
      <c r="L12" s="182"/>
      <c r="M12" s="576" t="str">
        <f t="shared" si="0"/>
        <v/>
      </c>
      <c r="N12" s="182"/>
      <c r="O12" s="576" t="str">
        <f t="shared" si="1"/>
        <v/>
      </c>
      <c r="P12" s="182"/>
      <c r="Q12" s="576" t="str">
        <f t="shared" si="1"/>
        <v/>
      </c>
      <c r="R12" s="182"/>
      <c r="S12" s="576" t="str">
        <f t="shared" si="2"/>
        <v/>
      </c>
      <c r="T12" s="182"/>
      <c r="U12" s="260">
        <f t="shared" si="5"/>
        <v>0</v>
      </c>
      <c r="V12" s="182"/>
      <c r="W12" s="183">
        <f t="shared" si="10"/>
        <v>0</v>
      </c>
      <c r="X12" s="182"/>
      <c r="Y12" s="576" t="str">
        <f t="shared" si="3"/>
        <v/>
      </c>
      <c r="Z12" s="130"/>
      <c r="AA12" s="576" t="str">
        <f t="shared" si="4"/>
        <v/>
      </c>
      <c r="AB12" s="130"/>
      <c r="AC12" s="98">
        <f t="shared" si="8"/>
        <v>0</v>
      </c>
      <c r="AD12" s="182"/>
      <c r="AE12" s="176"/>
      <c r="AF12" s="176"/>
      <c r="AG12" s="176"/>
      <c r="AH12" s="46"/>
      <c r="AI12" s="393"/>
      <c r="AJ12" s="67"/>
      <c r="AK12" s="67"/>
      <c r="AL12" s="67"/>
      <c r="AM12" s="67"/>
      <c r="AN12" s="67"/>
      <c r="AO12" s="67"/>
      <c r="AP12" s="67"/>
      <c r="AQ12" s="68"/>
    </row>
    <row r="13" spans="1:43" s="32" customFormat="1" ht="31.5" customHeight="1" x14ac:dyDescent="0.25">
      <c r="A13" s="47"/>
      <c r="B13" s="182"/>
      <c r="C13" s="182"/>
      <c r="D13" s="182"/>
      <c r="E13" s="182"/>
      <c r="F13" s="182"/>
      <c r="G13" s="183">
        <f t="shared" si="6"/>
        <v>0</v>
      </c>
      <c r="H13" s="182"/>
      <c r="I13" s="181">
        <f t="shared" si="9"/>
        <v>0</v>
      </c>
      <c r="J13" s="182"/>
      <c r="K13" s="181">
        <f t="shared" si="7"/>
        <v>0</v>
      </c>
      <c r="L13" s="182"/>
      <c r="M13" s="576" t="str">
        <f t="shared" si="0"/>
        <v/>
      </c>
      <c r="N13" s="182"/>
      <c r="O13" s="576" t="str">
        <f t="shared" si="1"/>
        <v/>
      </c>
      <c r="P13" s="182"/>
      <c r="Q13" s="576" t="str">
        <f t="shared" si="1"/>
        <v/>
      </c>
      <c r="R13" s="182"/>
      <c r="S13" s="576" t="str">
        <f t="shared" si="2"/>
        <v/>
      </c>
      <c r="T13" s="182"/>
      <c r="U13" s="260">
        <f t="shared" si="5"/>
        <v>0</v>
      </c>
      <c r="V13" s="182"/>
      <c r="W13" s="183">
        <f t="shared" si="10"/>
        <v>0</v>
      </c>
      <c r="X13" s="182"/>
      <c r="Y13" s="576" t="str">
        <f t="shared" si="3"/>
        <v/>
      </c>
      <c r="Z13" s="130"/>
      <c r="AA13" s="576" t="str">
        <f t="shared" si="4"/>
        <v/>
      </c>
      <c r="AB13" s="130"/>
      <c r="AC13" s="98">
        <f t="shared" si="8"/>
        <v>0</v>
      </c>
      <c r="AD13" s="182"/>
      <c r="AE13" s="176"/>
      <c r="AF13" s="176"/>
      <c r="AG13" s="176"/>
      <c r="AH13" s="46"/>
      <c r="AI13" s="393"/>
      <c r="AJ13" s="67"/>
      <c r="AK13" s="67"/>
      <c r="AL13" s="67"/>
      <c r="AM13" s="67"/>
      <c r="AN13" s="67"/>
      <c r="AO13" s="67"/>
      <c r="AP13" s="67"/>
      <c r="AQ13" s="68"/>
    </row>
    <row r="14" spans="1:43" s="32" customFormat="1" ht="31.5" customHeight="1" x14ac:dyDescent="0.25">
      <c r="A14" s="47"/>
      <c r="B14" s="182"/>
      <c r="C14" s="182"/>
      <c r="D14" s="182"/>
      <c r="E14" s="182"/>
      <c r="F14" s="182"/>
      <c r="G14" s="183">
        <f t="shared" si="6"/>
        <v>0</v>
      </c>
      <c r="H14" s="182"/>
      <c r="I14" s="181">
        <f t="shared" si="9"/>
        <v>0</v>
      </c>
      <c r="J14" s="182"/>
      <c r="K14" s="181">
        <f t="shared" si="7"/>
        <v>0</v>
      </c>
      <c r="L14" s="182"/>
      <c r="M14" s="576" t="str">
        <f t="shared" si="0"/>
        <v/>
      </c>
      <c r="N14" s="182"/>
      <c r="O14" s="576" t="str">
        <f t="shared" si="1"/>
        <v/>
      </c>
      <c r="P14" s="182"/>
      <c r="Q14" s="576" t="str">
        <f t="shared" si="1"/>
        <v/>
      </c>
      <c r="R14" s="182"/>
      <c r="S14" s="576" t="str">
        <f t="shared" si="2"/>
        <v/>
      </c>
      <c r="T14" s="182"/>
      <c r="U14" s="260">
        <f t="shared" si="5"/>
        <v>0</v>
      </c>
      <c r="V14" s="182"/>
      <c r="W14" s="183">
        <f t="shared" si="10"/>
        <v>0</v>
      </c>
      <c r="X14" s="182"/>
      <c r="Y14" s="576" t="str">
        <f t="shared" si="3"/>
        <v/>
      </c>
      <c r="Z14" s="130"/>
      <c r="AA14" s="576" t="str">
        <f t="shared" si="4"/>
        <v/>
      </c>
      <c r="AB14" s="130"/>
      <c r="AC14" s="98">
        <f t="shared" si="8"/>
        <v>0</v>
      </c>
      <c r="AD14" s="182"/>
      <c r="AE14" s="176"/>
      <c r="AF14" s="176"/>
      <c r="AG14" s="176"/>
      <c r="AH14" s="46"/>
      <c r="AI14" s="393"/>
      <c r="AJ14" s="67"/>
      <c r="AK14" s="67"/>
      <c r="AL14" s="67"/>
      <c r="AM14" s="67"/>
      <c r="AN14" s="67"/>
      <c r="AO14" s="67"/>
      <c r="AP14" s="67"/>
      <c r="AQ14" s="68"/>
    </row>
    <row r="15" spans="1:43" s="32" customFormat="1" ht="31.5" customHeight="1" x14ac:dyDescent="0.25">
      <c r="A15" s="47"/>
      <c r="B15" s="182"/>
      <c r="C15" s="182"/>
      <c r="D15" s="182"/>
      <c r="E15" s="182"/>
      <c r="F15" s="182"/>
      <c r="G15" s="183">
        <f t="shared" si="6"/>
        <v>0</v>
      </c>
      <c r="H15" s="182"/>
      <c r="I15" s="181">
        <f t="shared" si="9"/>
        <v>0</v>
      </c>
      <c r="J15" s="182"/>
      <c r="K15" s="181">
        <f t="shared" si="7"/>
        <v>0</v>
      </c>
      <c r="L15" s="182"/>
      <c r="M15" s="576" t="str">
        <f t="shared" si="0"/>
        <v/>
      </c>
      <c r="N15" s="182"/>
      <c r="O15" s="576" t="str">
        <f t="shared" si="1"/>
        <v/>
      </c>
      <c r="P15" s="182"/>
      <c r="Q15" s="576" t="str">
        <f t="shared" si="1"/>
        <v/>
      </c>
      <c r="R15" s="182"/>
      <c r="S15" s="576" t="str">
        <f t="shared" si="2"/>
        <v/>
      </c>
      <c r="T15" s="182"/>
      <c r="U15" s="260">
        <f t="shared" si="5"/>
        <v>0</v>
      </c>
      <c r="V15" s="182"/>
      <c r="W15" s="183">
        <f t="shared" si="10"/>
        <v>0</v>
      </c>
      <c r="X15" s="182"/>
      <c r="Y15" s="576" t="str">
        <f t="shared" si="3"/>
        <v/>
      </c>
      <c r="Z15" s="130"/>
      <c r="AA15" s="576" t="str">
        <f t="shared" si="4"/>
        <v/>
      </c>
      <c r="AB15" s="130"/>
      <c r="AC15" s="98">
        <f t="shared" si="8"/>
        <v>0</v>
      </c>
      <c r="AD15" s="182"/>
      <c r="AE15" s="176"/>
      <c r="AF15" s="176"/>
      <c r="AG15" s="176"/>
      <c r="AH15" s="46"/>
      <c r="AI15" s="393"/>
      <c r="AJ15" s="67"/>
      <c r="AK15" s="67"/>
      <c r="AL15" s="67"/>
      <c r="AM15" s="67"/>
      <c r="AN15" s="67"/>
      <c r="AO15" s="67"/>
      <c r="AP15" s="67"/>
      <c r="AQ15" s="68"/>
    </row>
    <row r="16" spans="1:43" s="32" customFormat="1" ht="31.5" customHeight="1" x14ac:dyDescent="0.25">
      <c r="A16" s="47"/>
      <c r="B16" s="182"/>
      <c r="C16" s="182"/>
      <c r="D16" s="182"/>
      <c r="E16" s="182"/>
      <c r="F16" s="182"/>
      <c r="G16" s="183">
        <f t="shared" si="6"/>
        <v>0</v>
      </c>
      <c r="H16" s="182"/>
      <c r="I16" s="181">
        <f t="shared" si="9"/>
        <v>0</v>
      </c>
      <c r="J16" s="182"/>
      <c r="K16" s="181">
        <f t="shared" si="7"/>
        <v>0</v>
      </c>
      <c r="L16" s="182"/>
      <c r="M16" s="576" t="str">
        <f t="shared" si="0"/>
        <v/>
      </c>
      <c r="N16" s="182"/>
      <c r="O16" s="576" t="str">
        <f t="shared" si="1"/>
        <v/>
      </c>
      <c r="P16" s="182"/>
      <c r="Q16" s="576" t="str">
        <f t="shared" si="1"/>
        <v/>
      </c>
      <c r="R16" s="182"/>
      <c r="S16" s="576" t="str">
        <f t="shared" si="2"/>
        <v/>
      </c>
      <c r="T16" s="182"/>
      <c r="U16" s="260">
        <f t="shared" si="5"/>
        <v>0</v>
      </c>
      <c r="V16" s="182"/>
      <c r="W16" s="183">
        <f t="shared" si="10"/>
        <v>0</v>
      </c>
      <c r="X16" s="182"/>
      <c r="Y16" s="576" t="str">
        <f t="shared" si="3"/>
        <v/>
      </c>
      <c r="Z16" s="130"/>
      <c r="AA16" s="576" t="str">
        <f t="shared" si="4"/>
        <v/>
      </c>
      <c r="AB16" s="130"/>
      <c r="AC16" s="98">
        <f t="shared" si="8"/>
        <v>0</v>
      </c>
      <c r="AD16" s="182"/>
      <c r="AE16" s="176"/>
      <c r="AF16" s="176"/>
      <c r="AG16" s="176"/>
      <c r="AH16" s="46"/>
      <c r="AI16" s="393"/>
      <c r="AJ16" s="67"/>
      <c r="AK16" s="67"/>
      <c r="AL16" s="67"/>
      <c r="AM16" s="67"/>
      <c r="AN16" s="67"/>
      <c r="AO16" s="67"/>
      <c r="AP16" s="67"/>
      <c r="AQ16" s="68"/>
    </row>
    <row r="17" spans="1:43" s="32" customFormat="1" ht="31.5" customHeight="1" x14ac:dyDescent="0.25">
      <c r="A17" s="47"/>
      <c r="B17" s="182"/>
      <c r="C17" s="182"/>
      <c r="D17" s="182"/>
      <c r="E17" s="182"/>
      <c r="F17" s="182"/>
      <c r="G17" s="183">
        <f t="shared" si="6"/>
        <v>0</v>
      </c>
      <c r="H17" s="182"/>
      <c r="I17" s="181">
        <f t="shared" si="9"/>
        <v>0</v>
      </c>
      <c r="J17" s="182"/>
      <c r="K17" s="181">
        <f t="shared" si="7"/>
        <v>0</v>
      </c>
      <c r="L17" s="182"/>
      <c r="M17" s="576" t="str">
        <f t="shared" si="0"/>
        <v/>
      </c>
      <c r="N17" s="182"/>
      <c r="O17" s="576" t="str">
        <f t="shared" si="1"/>
        <v/>
      </c>
      <c r="P17" s="182"/>
      <c r="Q17" s="576" t="str">
        <f t="shared" si="1"/>
        <v/>
      </c>
      <c r="R17" s="182"/>
      <c r="S17" s="576" t="str">
        <f t="shared" si="2"/>
        <v/>
      </c>
      <c r="T17" s="182"/>
      <c r="U17" s="260">
        <f t="shared" si="5"/>
        <v>0</v>
      </c>
      <c r="V17" s="182"/>
      <c r="W17" s="183">
        <f t="shared" si="10"/>
        <v>0</v>
      </c>
      <c r="X17" s="182"/>
      <c r="Y17" s="576" t="str">
        <f t="shared" si="3"/>
        <v/>
      </c>
      <c r="Z17" s="130"/>
      <c r="AA17" s="576" t="str">
        <f t="shared" si="4"/>
        <v/>
      </c>
      <c r="AB17" s="130"/>
      <c r="AC17" s="98">
        <f t="shared" si="8"/>
        <v>0</v>
      </c>
      <c r="AD17" s="182"/>
      <c r="AE17" s="176"/>
      <c r="AF17" s="176"/>
      <c r="AG17" s="176"/>
      <c r="AH17" s="46"/>
      <c r="AI17" s="393"/>
      <c r="AJ17" s="67"/>
      <c r="AK17" s="67"/>
      <c r="AL17" s="67"/>
      <c r="AM17" s="67"/>
      <c r="AN17" s="67"/>
      <c r="AO17" s="67"/>
      <c r="AP17" s="67"/>
      <c r="AQ17" s="68"/>
    </row>
    <row r="18" spans="1:43" s="32" customFormat="1" ht="31.5" customHeight="1" x14ac:dyDescent="0.25">
      <c r="A18" s="47"/>
      <c r="B18" s="182"/>
      <c r="C18" s="182"/>
      <c r="D18" s="182"/>
      <c r="E18" s="182"/>
      <c r="F18" s="182"/>
      <c r="G18" s="183">
        <f t="shared" si="6"/>
        <v>0</v>
      </c>
      <c r="H18" s="182"/>
      <c r="I18" s="181">
        <f t="shared" si="9"/>
        <v>0</v>
      </c>
      <c r="J18" s="182"/>
      <c r="K18" s="181">
        <f t="shared" si="7"/>
        <v>0</v>
      </c>
      <c r="L18" s="182"/>
      <c r="M18" s="576" t="str">
        <f t="shared" si="0"/>
        <v/>
      </c>
      <c r="N18" s="182"/>
      <c r="O18" s="576" t="str">
        <f t="shared" si="1"/>
        <v/>
      </c>
      <c r="P18" s="182"/>
      <c r="Q18" s="576" t="str">
        <f t="shared" si="1"/>
        <v/>
      </c>
      <c r="R18" s="182"/>
      <c r="S18" s="576" t="str">
        <f t="shared" si="2"/>
        <v/>
      </c>
      <c r="T18" s="182"/>
      <c r="U18" s="260">
        <f t="shared" si="5"/>
        <v>0</v>
      </c>
      <c r="V18" s="182"/>
      <c r="W18" s="183">
        <f t="shared" si="10"/>
        <v>0</v>
      </c>
      <c r="X18" s="182"/>
      <c r="Y18" s="576" t="str">
        <f t="shared" si="3"/>
        <v/>
      </c>
      <c r="Z18" s="130"/>
      <c r="AA18" s="576" t="str">
        <f t="shared" si="4"/>
        <v/>
      </c>
      <c r="AB18" s="130"/>
      <c r="AC18" s="98">
        <f t="shared" si="8"/>
        <v>0</v>
      </c>
      <c r="AD18" s="182"/>
      <c r="AE18" s="176"/>
      <c r="AF18" s="176"/>
      <c r="AG18" s="176"/>
      <c r="AH18" s="46"/>
      <c r="AI18" s="393"/>
      <c r="AJ18" s="67"/>
      <c r="AK18" s="67"/>
      <c r="AL18" s="67"/>
      <c r="AM18" s="67"/>
      <c r="AN18" s="67"/>
      <c r="AO18" s="67"/>
      <c r="AP18" s="67"/>
      <c r="AQ18" s="68"/>
    </row>
    <row r="19" spans="1:43" s="32" customFormat="1" ht="31.5" customHeight="1" x14ac:dyDescent="0.25">
      <c r="A19" s="47"/>
      <c r="B19" s="182"/>
      <c r="C19" s="182"/>
      <c r="D19" s="182"/>
      <c r="E19" s="182"/>
      <c r="F19" s="182"/>
      <c r="G19" s="183">
        <f t="shared" si="6"/>
        <v>0</v>
      </c>
      <c r="H19" s="182"/>
      <c r="I19" s="181">
        <f t="shared" si="9"/>
        <v>0</v>
      </c>
      <c r="J19" s="182"/>
      <c r="K19" s="181">
        <f t="shared" si="7"/>
        <v>0</v>
      </c>
      <c r="L19" s="182"/>
      <c r="M19" s="576" t="str">
        <f t="shared" si="0"/>
        <v/>
      </c>
      <c r="N19" s="182"/>
      <c r="O19" s="576" t="str">
        <f t="shared" si="1"/>
        <v/>
      </c>
      <c r="P19" s="182"/>
      <c r="Q19" s="576" t="str">
        <f t="shared" si="1"/>
        <v/>
      </c>
      <c r="R19" s="182"/>
      <c r="S19" s="576" t="str">
        <f t="shared" si="2"/>
        <v/>
      </c>
      <c r="T19" s="182"/>
      <c r="U19" s="260">
        <f t="shared" si="5"/>
        <v>0</v>
      </c>
      <c r="V19" s="182"/>
      <c r="W19" s="183">
        <f t="shared" si="10"/>
        <v>0</v>
      </c>
      <c r="X19" s="182"/>
      <c r="Y19" s="576" t="str">
        <f t="shared" si="3"/>
        <v/>
      </c>
      <c r="Z19" s="130"/>
      <c r="AA19" s="576" t="str">
        <f t="shared" si="4"/>
        <v/>
      </c>
      <c r="AB19" s="130"/>
      <c r="AC19" s="98">
        <f t="shared" si="8"/>
        <v>0</v>
      </c>
      <c r="AD19" s="182"/>
      <c r="AE19" s="176"/>
      <c r="AF19" s="176"/>
      <c r="AG19" s="176"/>
      <c r="AH19" s="46"/>
      <c r="AI19" s="393"/>
      <c r="AJ19" s="67"/>
      <c r="AK19" s="67"/>
      <c r="AL19" s="67"/>
      <c r="AM19" s="67"/>
      <c r="AN19" s="67"/>
      <c r="AO19" s="67"/>
      <c r="AP19" s="67"/>
      <c r="AQ19" s="68"/>
    </row>
    <row r="20" spans="1:43" s="32" customFormat="1" ht="31.5" customHeight="1" x14ac:dyDescent="0.25">
      <c r="A20" s="47"/>
      <c r="B20" s="182"/>
      <c r="C20" s="182"/>
      <c r="D20" s="182"/>
      <c r="E20" s="182"/>
      <c r="F20" s="182"/>
      <c r="G20" s="183">
        <f t="shared" si="6"/>
        <v>0</v>
      </c>
      <c r="H20" s="182"/>
      <c r="I20" s="181">
        <f t="shared" si="9"/>
        <v>0</v>
      </c>
      <c r="J20" s="182"/>
      <c r="K20" s="181">
        <f t="shared" si="7"/>
        <v>0</v>
      </c>
      <c r="L20" s="182"/>
      <c r="M20" s="576" t="str">
        <f t="shared" si="0"/>
        <v/>
      </c>
      <c r="N20" s="182"/>
      <c r="O20" s="576" t="str">
        <f t="shared" si="1"/>
        <v/>
      </c>
      <c r="P20" s="182"/>
      <c r="Q20" s="576" t="str">
        <f t="shared" si="1"/>
        <v/>
      </c>
      <c r="R20" s="182"/>
      <c r="S20" s="576" t="str">
        <f t="shared" si="2"/>
        <v/>
      </c>
      <c r="T20" s="182"/>
      <c r="U20" s="260">
        <f t="shared" si="5"/>
        <v>0</v>
      </c>
      <c r="V20" s="182"/>
      <c r="W20" s="183">
        <f t="shared" si="10"/>
        <v>0</v>
      </c>
      <c r="X20" s="182"/>
      <c r="Y20" s="576" t="str">
        <f t="shared" si="3"/>
        <v/>
      </c>
      <c r="Z20" s="130"/>
      <c r="AA20" s="576" t="str">
        <f t="shared" si="4"/>
        <v/>
      </c>
      <c r="AB20" s="130"/>
      <c r="AC20" s="98">
        <f t="shared" si="8"/>
        <v>0</v>
      </c>
      <c r="AD20" s="182"/>
      <c r="AE20" s="176"/>
      <c r="AF20" s="176"/>
      <c r="AG20" s="176"/>
      <c r="AH20" s="46"/>
      <c r="AI20" s="393"/>
      <c r="AJ20" s="67"/>
      <c r="AK20" s="67"/>
      <c r="AL20" s="67"/>
      <c r="AM20" s="67"/>
      <c r="AN20" s="67"/>
      <c r="AO20" s="67"/>
      <c r="AP20" s="67"/>
      <c r="AQ20" s="68"/>
    </row>
    <row r="21" spans="1:43" s="32" customFormat="1" ht="31.5" customHeight="1" thickBot="1" x14ac:dyDescent="0.3">
      <c r="A21" s="29"/>
      <c r="B21" s="30"/>
      <c r="C21" s="30"/>
      <c r="D21" s="30"/>
      <c r="E21" s="30"/>
      <c r="F21" s="30"/>
      <c r="G21" s="34">
        <f t="shared" si="6"/>
        <v>0</v>
      </c>
      <c r="H21" s="30"/>
      <c r="I21" s="184">
        <f t="shared" si="9"/>
        <v>0</v>
      </c>
      <c r="J21" s="30"/>
      <c r="K21" s="184">
        <f t="shared" si="7"/>
        <v>0</v>
      </c>
      <c r="L21" s="30"/>
      <c r="M21" s="577" t="str">
        <f t="shared" si="0"/>
        <v/>
      </c>
      <c r="N21" s="30"/>
      <c r="O21" s="577" t="str">
        <f t="shared" si="1"/>
        <v/>
      </c>
      <c r="P21" s="30"/>
      <c r="Q21" s="577" t="str">
        <f t="shared" si="1"/>
        <v/>
      </c>
      <c r="R21" s="30"/>
      <c r="S21" s="577" t="str">
        <f t="shared" si="2"/>
        <v/>
      </c>
      <c r="T21" s="30"/>
      <c r="U21" s="34">
        <f t="shared" si="5"/>
        <v>0</v>
      </c>
      <c r="V21" s="30"/>
      <c r="W21" s="34">
        <f t="shared" si="10"/>
        <v>0</v>
      </c>
      <c r="X21" s="30"/>
      <c r="Y21" s="577" t="str">
        <f t="shared" si="3"/>
        <v/>
      </c>
      <c r="Z21" s="132"/>
      <c r="AA21" s="577" t="str">
        <f t="shared" si="4"/>
        <v/>
      </c>
      <c r="AB21" s="132"/>
      <c r="AC21" s="280">
        <f t="shared" si="8"/>
        <v>0</v>
      </c>
      <c r="AD21" s="30"/>
      <c r="AE21" s="328"/>
      <c r="AF21" s="328"/>
      <c r="AG21" s="328"/>
      <c r="AH21" s="31"/>
      <c r="AI21" s="391"/>
      <c r="AJ21" s="306"/>
      <c r="AK21" s="306"/>
      <c r="AL21" s="306"/>
      <c r="AM21" s="306"/>
      <c r="AN21" s="306"/>
      <c r="AO21" s="306"/>
      <c r="AP21" s="306"/>
      <c r="AQ21" s="308"/>
    </row>
    <row r="22" spans="1:43" ht="24.75" customHeight="1" x14ac:dyDescent="0.25">
      <c r="A22" s="166"/>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8"/>
    </row>
    <row r="23" spans="1:43" ht="24.75" customHeight="1" x14ac:dyDescent="0.25">
      <c r="A23" s="648" t="s">
        <v>880</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642"/>
    </row>
    <row r="24" spans="1:43" ht="24.75" customHeight="1" x14ac:dyDescent="0.25">
      <c r="A24" s="670" t="s">
        <v>2083</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642"/>
    </row>
    <row r="25" spans="1:43" ht="24.75" customHeight="1" thickBot="1" x14ac:dyDescent="0.3">
      <c r="A25" s="671" t="s">
        <v>2084</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657"/>
    </row>
    <row r="26" spans="1:43" ht="25.5" customHeight="1" x14ac:dyDescent="0.25"/>
    <row r="27" spans="1:43" ht="25.5" customHeight="1" x14ac:dyDescent="0.25">
      <c r="A27" s="843" t="s">
        <v>825</v>
      </c>
      <c r="B27" s="843"/>
      <c r="C27" s="843"/>
      <c r="D27" s="843"/>
      <c r="E27" s="843"/>
      <c r="F27" s="843"/>
      <c r="G27" s="843"/>
      <c r="H27" s="843"/>
    </row>
    <row r="28" spans="1:43" ht="25.5" customHeight="1" x14ac:dyDescent="0.25">
      <c r="A28" s="835" t="s">
        <v>762</v>
      </c>
      <c r="B28" s="835"/>
      <c r="C28" s="835"/>
      <c r="D28" s="835"/>
      <c r="E28" s="835"/>
      <c r="F28" s="835"/>
      <c r="G28" s="835"/>
      <c r="H28" s="835"/>
    </row>
    <row r="73" ht="12" customHeight="1" x14ac:dyDescent="0.25"/>
  </sheetData>
  <mergeCells count="43">
    <mergeCell ref="A2:AH2"/>
    <mergeCell ref="L4:M4"/>
    <mergeCell ref="J3:K4"/>
    <mergeCell ref="AF3:AF5"/>
    <mergeCell ref="D3:D5"/>
    <mergeCell ref="E3:E5"/>
    <mergeCell ref="T3:U4"/>
    <mergeCell ref="C3:C5"/>
    <mergeCell ref="V3:AC3"/>
    <mergeCell ref="Z4:AA4"/>
    <mergeCell ref="A3:A5"/>
    <mergeCell ref="X4:Y4"/>
    <mergeCell ref="AH3:AH5"/>
    <mergeCell ref="N4:O4"/>
    <mergeCell ref="H3:I4"/>
    <mergeCell ref="P3:S3"/>
    <mergeCell ref="AN3:AN5"/>
    <mergeCell ref="AO3:AO5"/>
    <mergeCell ref="AP3:AP5"/>
    <mergeCell ref="AI2:AQ2"/>
    <mergeCell ref="AQ3:AQ5"/>
    <mergeCell ref="AI3:AI5"/>
    <mergeCell ref="AJ3:AJ5"/>
    <mergeCell ref="AK3:AK5"/>
    <mergeCell ref="AL3:AL5"/>
    <mergeCell ref="AM3:AM5"/>
    <mergeCell ref="AG3:AG5"/>
    <mergeCell ref="B3:B5"/>
    <mergeCell ref="R4:S4"/>
    <mergeCell ref="V4:W4"/>
    <mergeCell ref="AB4:AC4"/>
    <mergeCell ref="P4:Q4"/>
    <mergeCell ref="AD3:AD5"/>
    <mergeCell ref="L3:O3"/>
    <mergeCell ref="AE3:AE5"/>
    <mergeCell ref="F3:G4"/>
    <mergeCell ref="A27:H27"/>
    <mergeCell ref="A28:H28"/>
    <mergeCell ref="AD6:AD7"/>
    <mergeCell ref="AE6:AE7"/>
    <mergeCell ref="AH6:AH7"/>
    <mergeCell ref="AF6:AF7"/>
    <mergeCell ref="AG6:AG7"/>
  </mergeCells>
  <phoneticPr fontId="0" type="noConversion"/>
  <printOptions horizontalCentered="1"/>
  <pageMargins left="0" right="0" top="1" bottom="0.75" header="0.3" footer="0.3"/>
  <pageSetup paperSize="3" scale="60" orientation="landscape" r:id="rId1"/>
  <headerFooter alignWithMargins="0">
    <oddHeader>&amp;C&amp;16
&amp;A</oddHeader>
    <oddFooter>&amp;C&amp;14ISSUED
JUNE 2009&amp;R&amp;12&amp;F &amp;A
Page 91</oddFooter>
  </headerFooter>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99</vt:i4>
      </vt:variant>
      <vt:variant>
        <vt:lpstr>Named Ranges</vt:lpstr>
      </vt:variant>
      <vt:variant>
        <vt:i4>125</vt:i4>
      </vt:variant>
    </vt:vector>
  </HeadingPairs>
  <TitlesOfParts>
    <vt:vector size="224" baseType="lpstr">
      <vt:lpstr>UPDATES</vt:lpstr>
      <vt:lpstr>TABLE OF CONTENTS </vt:lpstr>
      <vt:lpstr>EQUIPMENT SCHEDULE INSTRUCTIONS</vt:lpstr>
      <vt:lpstr>ABBREVIATIONS</vt:lpstr>
      <vt:lpstr>COLUMN GUIDE</vt:lpstr>
      <vt:lpstr>METRIC</vt:lpstr>
      <vt:lpstr>SS114121-01</vt:lpstr>
      <vt:lpstr>SS114121-02</vt:lpstr>
      <vt:lpstr>SS114121-03</vt:lpstr>
      <vt:lpstr>SS115313-01</vt:lpstr>
      <vt:lpstr>SS115353-01</vt:lpstr>
      <vt:lpstr>SS230511-01</vt:lpstr>
      <vt:lpstr>SS230541-01</vt:lpstr>
      <vt:lpstr>SS230911-01</vt:lpstr>
      <vt:lpstr>SS230911-02</vt:lpstr>
      <vt:lpstr>SS230911-03</vt:lpstr>
      <vt:lpstr>SS230923-01</vt:lpstr>
      <vt:lpstr>SS230923-02</vt:lpstr>
      <vt:lpstr>SS230923-03</vt:lpstr>
      <vt:lpstr>SS232111-01</vt:lpstr>
      <vt:lpstr>SS232111-02</vt:lpstr>
      <vt:lpstr>SS232111-03</vt:lpstr>
      <vt:lpstr>SS232111-04</vt:lpstr>
      <vt:lpstr>SS232113-01</vt:lpstr>
      <vt:lpstr>SS232113-02</vt:lpstr>
      <vt:lpstr>SS232113-03</vt:lpstr>
      <vt:lpstr>SS232113-04</vt:lpstr>
      <vt:lpstr>SS232123-01</vt:lpstr>
      <vt:lpstr>SS232213-01</vt:lpstr>
      <vt:lpstr>SS232213-02</vt:lpstr>
      <vt:lpstr>SS232213-03</vt:lpstr>
      <vt:lpstr>SS232213-04</vt:lpstr>
      <vt:lpstr>SS232213-05</vt:lpstr>
      <vt:lpstr>SS232223-01</vt:lpstr>
      <vt:lpstr>SS232223-PRESS POWERED PUMP</vt:lpstr>
      <vt:lpstr>SS232500-01</vt:lpstr>
      <vt:lpstr>SS232500-02</vt:lpstr>
      <vt:lpstr>SS233100-01</vt:lpstr>
      <vt:lpstr>SS233100-02</vt:lpstr>
      <vt:lpstr>SS233100-03</vt:lpstr>
      <vt:lpstr>SS233400-01</vt:lpstr>
      <vt:lpstr>SS233600-01</vt:lpstr>
      <vt:lpstr>SS233600-02</vt:lpstr>
      <vt:lpstr>SS233600-03</vt:lpstr>
      <vt:lpstr>SS233700-01</vt:lpstr>
      <vt:lpstr>SS233700-02</vt:lpstr>
      <vt:lpstr>SS233700-03</vt:lpstr>
      <vt:lpstr>SS233700-04</vt:lpstr>
      <vt:lpstr>SS234000-01</vt:lpstr>
      <vt:lpstr>SS235011-01</vt:lpstr>
      <vt:lpstr>SS235011-02</vt:lpstr>
      <vt:lpstr>SS235011-03</vt:lpstr>
      <vt:lpstr>SS235011-04</vt:lpstr>
      <vt:lpstr>SS235011-05</vt:lpstr>
      <vt:lpstr>SS235011-06</vt:lpstr>
      <vt:lpstr>SS235011-07</vt:lpstr>
      <vt:lpstr>SS235011-08</vt:lpstr>
      <vt:lpstr>SS235011-09</vt:lpstr>
      <vt:lpstr>SS235011-10</vt:lpstr>
      <vt:lpstr>SS235011-11</vt:lpstr>
      <vt:lpstr>SS235011-12</vt:lpstr>
      <vt:lpstr>SS235011-13</vt:lpstr>
      <vt:lpstr>SS235225-01</vt:lpstr>
      <vt:lpstr>SS235233-01</vt:lpstr>
      <vt:lpstr>SS235239-01</vt:lpstr>
      <vt:lpstr>SS235239-02</vt:lpstr>
      <vt:lpstr>SS236400-01</vt:lpstr>
      <vt:lpstr>SS236400-02</vt:lpstr>
      <vt:lpstr>SS236400-03</vt:lpstr>
      <vt:lpstr>SS236400-04</vt:lpstr>
      <vt:lpstr>SS236500-01</vt:lpstr>
      <vt:lpstr>SS237200-01</vt:lpstr>
      <vt:lpstr>SS237200-02</vt:lpstr>
      <vt:lpstr>SS237300-01</vt:lpstr>
      <vt:lpstr>SS237300-02</vt:lpstr>
      <vt:lpstr>SS237300-03</vt:lpstr>
      <vt:lpstr>SS237300-04</vt:lpstr>
      <vt:lpstr>SS238100-01</vt:lpstr>
      <vt:lpstr>SS238100-02</vt:lpstr>
      <vt:lpstr>SS238100-03</vt:lpstr>
      <vt:lpstr>SS238100-04</vt:lpstr>
      <vt:lpstr>SS238100-05</vt:lpstr>
      <vt:lpstr>SS238100-06</vt:lpstr>
      <vt:lpstr>SS238146-01</vt:lpstr>
      <vt:lpstr>SS238200-01</vt:lpstr>
      <vt:lpstr>SS238200-02</vt:lpstr>
      <vt:lpstr>SS238200-03</vt:lpstr>
      <vt:lpstr>SS238200-04</vt:lpstr>
      <vt:lpstr>SS238200-05</vt:lpstr>
      <vt:lpstr>SS238200-06</vt:lpstr>
      <vt:lpstr>SS238200-07</vt:lpstr>
      <vt:lpstr>SS238200-08</vt:lpstr>
      <vt:lpstr>SS238200-09</vt:lpstr>
      <vt:lpstr>SS238200-10</vt:lpstr>
      <vt:lpstr>SS238216-01</vt:lpstr>
      <vt:lpstr>SS238216-02</vt:lpstr>
      <vt:lpstr>SS238216-03</vt:lpstr>
      <vt:lpstr>SS238216-04</vt:lpstr>
      <vt:lpstr>SS238216-05</vt:lpstr>
      <vt:lpstr>AirDevSched</vt:lpstr>
      <vt:lpstr>AirDevSchedLin</vt:lpstr>
      <vt:lpstr>AirDevSchedRtn</vt:lpstr>
      <vt:lpstr>AirDevSchedSupp</vt:lpstr>
      <vt:lpstr>AirFlowMeasDevSched</vt:lpstr>
      <vt:lpstr>ColumnGuide</vt:lpstr>
      <vt:lpstr>'SS230911-01'!NatGasFlwmtrSched</vt:lpstr>
      <vt:lpstr>'SS230911-02'!OilFlwmtrSched</vt:lpstr>
      <vt:lpstr>ABBREVIATIONS!OLE_LINK2</vt:lpstr>
      <vt:lpstr>ABBREVIATIONS!Print_Area</vt:lpstr>
      <vt:lpstr>'COLUMN GUIDE'!Print_Area</vt:lpstr>
      <vt:lpstr>'EQUIPMENT SCHEDULE INSTRUCTIONS'!Print_Area</vt:lpstr>
      <vt:lpstr>'SS114121-01'!Print_Area</vt:lpstr>
      <vt:lpstr>'SS114121-02'!Print_Area</vt:lpstr>
      <vt:lpstr>'SS114121-03'!Print_Area</vt:lpstr>
      <vt:lpstr>'SS115313-01'!Print_Area</vt:lpstr>
      <vt:lpstr>'SS115353-01'!Print_Area</vt:lpstr>
      <vt:lpstr>'SS230511-01'!Print_Area</vt:lpstr>
      <vt:lpstr>'SS230541-01'!Print_Area</vt:lpstr>
      <vt:lpstr>'SS230911-01'!Print_Area</vt:lpstr>
      <vt:lpstr>'SS230911-02'!Print_Area</vt:lpstr>
      <vt:lpstr>'SS230911-03'!Print_Area</vt:lpstr>
      <vt:lpstr>'SS230923-01'!Print_Area</vt:lpstr>
      <vt:lpstr>'SS230923-02'!Print_Area</vt:lpstr>
      <vt:lpstr>'SS230923-03'!Print_Area</vt:lpstr>
      <vt:lpstr>'SS232111-01'!Print_Area</vt:lpstr>
      <vt:lpstr>'SS232111-02'!Print_Area</vt:lpstr>
      <vt:lpstr>'SS232111-03'!Print_Area</vt:lpstr>
      <vt:lpstr>'SS232111-04'!Print_Area</vt:lpstr>
      <vt:lpstr>'SS232113-01'!Print_Area</vt:lpstr>
      <vt:lpstr>'SS232113-02'!Print_Area</vt:lpstr>
      <vt:lpstr>'SS232113-03'!Print_Area</vt:lpstr>
      <vt:lpstr>'SS232113-04'!Print_Area</vt:lpstr>
      <vt:lpstr>'SS232123-01'!Print_Area</vt:lpstr>
      <vt:lpstr>'SS232213-01'!Print_Area</vt:lpstr>
      <vt:lpstr>'SS232213-02'!Print_Area</vt:lpstr>
      <vt:lpstr>'SS232213-03'!Print_Area</vt:lpstr>
      <vt:lpstr>'SS232213-04'!Print_Area</vt:lpstr>
      <vt:lpstr>'SS232213-05'!Print_Area</vt:lpstr>
      <vt:lpstr>'SS232223-01'!Print_Area</vt:lpstr>
      <vt:lpstr>'SS232223-PRESS POWERED PUMP'!Print_Area</vt:lpstr>
      <vt:lpstr>'SS232500-01'!Print_Area</vt:lpstr>
      <vt:lpstr>'SS232500-02'!Print_Area</vt:lpstr>
      <vt:lpstr>'SS233100-01'!Print_Area</vt:lpstr>
      <vt:lpstr>'SS233100-02'!Print_Area</vt:lpstr>
      <vt:lpstr>'SS233100-03'!Print_Area</vt:lpstr>
      <vt:lpstr>'SS233400-01'!Print_Area</vt:lpstr>
      <vt:lpstr>'SS233600-01'!Print_Area</vt:lpstr>
      <vt:lpstr>'SS233600-02'!Print_Area</vt:lpstr>
      <vt:lpstr>'SS233600-03'!Print_Area</vt:lpstr>
      <vt:lpstr>'SS233700-01'!Print_Area</vt:lpstr>
      <vt:lpstr>'SS233700-02'!Print_Area</vt:lpstr>
      <vt:lpstr>'SS233700-03'!Print_Area</vt:lpstr>
      <vt:lpstr>'SS233700-04'!Print_Area</vt:lpstr>
      <vt:lpstr>'SS234000-01'!Print_Area</vt:lpstr>
      <vt:lpstr>'SS235011-01'!Print_Area</vt:lpstr>
      <vt:lpstr>'SS235011-02'!Print_Area</vt:lpstr>
      <vt:lpstr>'SS235011-03'!Print_Area</vt:lpstr>
      <vt:lpstr>'SS235011-04'!Print_Area</vt:lpstr>
      <vt:lpstr>'SS235011-05'!Print_Area</vt:lpstr>
      <vt:lpstr>'SS235011-06'!Print_Area</vt:lpstr>
      <vt:lpstr>'SS235011-07'!Print_Area</vt:lpstr>
      <vt:lpstr>'SS235011-08'!Print_Area</vt:lpstr>
      <vt:lpstr>'SS235011-09'!Print_Area</vt:lpstr>
      <vt:lpstr>'SS235011-10'!Print_Area</vt:lpstr>
      <vt:lpstr>'SS235011-11'!Print_Area</vt:lpstr>
      <vt:lpstr>'SS235011-12'!Print_Area</vt:lpstr>
      <vt:lpstr>'SS235011-13'!Print_Area</vt:lpstr>
      <vt:lpstr>'SS235225-01'!Print_Area</vt:lpstr>
      <vt:lpstr>'SS235233-01'!Print_Area</vt:lpstr>
      <vt:lpstr>'SS235239-01'!Print_Area</vt:lpstr>
      <vt:lpstr>'SS235239-02'!Print_Area</vt:lpstr>
      <vt:lpstr>'SS236400-01'!Print_Area</vt:lpstr>
      <vt:lpstr>'SS236400-02'!Print_Area</vt:lpstr>
      <vt:lpstr>'SS236400-03'!Print_Area</vt:lpstr>
      <vt:lpstr>'SS236400-04'!Print_Area</vt:lpstr>
      <vt:lpstr>'SS236500-01'!Print_Area</vt:lpstr>
      <vt:lpstr>'SS237200-01'!Print_Area</vt:lpstr>
      <vt:lpstr>'SS237200-02'!Print_Area</vt:lpstr>
      <vt:lpstr>'SS237300-01'!Print_Area</vt:lpstr>
      <vt:lpstr>'SS237300-02'!Print_Area</vt:lpstr>
      <vt:lpstr>'SS237300-03'!Print_Area</vt:lpstr>
      <vt:lpstr>'SS237300-04'!Print_Area</vt:lpstr>
      <vt:lpstr>'SS238100-01'!Print_Area</vt:lpstr>
      <vt:lpstr>'SS238100-02'!Print_Area</vt:lpstr>
      <vt:lpstr>'SS238100-03'!Print_Area</vt:lpstr>
      <vt:lpstr>'SS238100-04'!Print_Area</vt:lpstr>
      <vt:lpstr>'SS238100-05'!Print_Area</vt:lpstr>
      <vt:lpstr>'SS238100-06'!Print_Area</vt:lpstr>
      <vt:lpstr>'SS238146-01'!Print_Area</vt:lpstr>
      <vt:lpstr>'SS238200-01'!Print_Area</vt:lpstr>
      <vt:lpstr>'SS238200-02'!Print_Area</vt:lpstr>
      <vt:lpstr>'SS238200-03'!Print_Area</vt:lpstr>
      <vt:lpstr>'SS238200-04'!Print_Area</vt:lpstr>
      <vt:lpstr>'SS238200-05'!Print_Area</vt:lpstr>
      <vt:lpstr>'SS238200-06'!Print_Area</vt:lpstr>
      <vt:lpstr>'SS238200-07'!Print_Area</vt:lpstr>
      <vt:lpstr>'SS238200-08'!Print_Area</vt:lpstr>
      <vt:lpstr>'SS238200-09'!Print_Area</vt:lpstr>
      <vt:lpstr>'SS238200-10'!Print_Area</vt:lpstr>
      <vt:lpstr>'SS238216-01'!Print_Area</vt:lpstr>
      <vt:lpstr>'SS238216-02'!Print_Area</vt:lpstr>
      <vt:lpstr>'SS238216-03'!Print_Area</vt:lpstr>
      <vt:lpstr>'SS238216-04'!Print_Area</vt:lpstr>
      <vt:lpstr>'SS238216-05'!Print_Area</vt:lpstr>
      <vt:lpstr>'TABLE OF CONTENTS '!Print_Area</vt:lpstr>
      <vt:lpstr>'SS236400-03'!Print_Titles</vt:lpstr>
      <vt:lpstr>'SS238200-08'!Print_Titles</vt:lpstr>
      <vt:lpstr>'TABLE OF CONTENTS '!Print_Titles</vt:lpstr>
      <vt:lpstr>'SS232123-01'!PumpSched</vt:lpstr>
      <vt:lpstr>RemoteCondChill</vt:lpstr>
      <vt:lpstr>'SS238100-03'!SingPkgWtrCoolAC</vt:lpstr>
      <vt:lpstr>'SS238100-04'!SingPkgWtrCoolAC</vt:lpstr>
      <vt:lpstr>'SS238100-05'!SingPkgWtrCoolAC</vt:lpstr>
      <vt:lpstr>'SS238100-06'!SingPkgWtrCoolAC</vt:lpstr>
      <vt:lpstr>SingPkgWtrCoolAC</vt:lpstr>
      <vt:lpstr>'SS232111-04'!SteamLineDripTrap</vt:lpstr>
      <vt:lpstr>'SS232213-03'!SteamLineDripTrap</vt:lpstr>
      <vt:lpstr>'SS232111-03'!SteamPressRedValv</vt:lpstr>
      <vt:lpstr>'SS232213-04'!SteamPressRedValv</vt:lpstr>
      <vt:lpstr>'SS230911-02'!WaterOilFlwmtrSched</vt:lpstr>
      <vt:lpstr>'SS230911-03'!WaterOilFlwmtrSched</vt:lpstr>
      <vt:lpstr>'SS235225-01'!WaterTubeStmBlr</vt:lpstr>
      <vt:lpstr>'SS235233-01'!WaterTubeStmBlr</vt:lpstr>
      <vt:lpstr>'SS230911-03'!WtrFlwmtrSched</vt:lpstr>
    </vt:vector>
  </TitlesOfParts>
  <Company>GLHN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Division 23 Schedules</dc:title>
  <dc:subject>Division 23 HVAC and Steam</dc:subject>
  <dc:creator>Department of Veterans Affairs, Office of Acquisition Logistics and Construction, Office of Construction and Facilities Management, Office of Facilities Planning, Facilities Standards Service</dc:creator>
  <cp:lastModifiedBy>Kelly Lloyd</cp:lastModifiedBy>
  <cp:lastPrinted>2009-07-14T20:56:23Z</cp:lastPrinted>
  <dcterms:created xsi:type="dcterms:W3CDTF">2007-06-11T15:07:22Z</dcterms:created>
  <dcterms:modified xsi:type="dcterms:W3CDTF">2023-02-01T13:12:22Z</dcterms:modified>
</cp:coreProperties>
</file>